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5 Tasas judiciales\"/>
    </mc:Choice>
  </mc:AlternateContent>
  <xr:revisionPtr revIDLastSave="0" documentId="13_ncr:1_{DB1CF8EA-3004-41D8-A445-F78BFAB24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5" r:id="rId2"/>
    <sheet name="Resumen" sheetId="7" r:id="rId3"/>
    <sheet name="CCAA" sheetId="2" r:id="rId4"/>
    <sheet name="CCAA evolución" sheetId="3" r:id="rId5"/>
    <sheet name="Provincias" sheetId="1" r:id="rId6"/>
    <sheet name="Provincias evolucion" sheetId="4" r:id="rId7"/>
  </sheets>
  <definedNames>
    <definedName name="_xlnm._FilterDatabase" localSheetId="3" hidden="1">CCAA!$AP$18:$AQ$18</definedName>
    <definedName name="_xlnm.Print_Area" localSheetId="3">CCAA!$A$16:$S$38</definedName>
    <definedName name="_xlnm.Print_Area" localSheetId="4">'CCAA evolución'!$A$16:$S$38</definedName>
    <definedName name="_xlnm.Print_Area" localSheetId="5">Provincias!$A$14:$S$71</definedName>
    <definedName name="_xlnm.Print_Area" localSheetId="6">'Provincias evolucion'!$A$13:$S$71</definedName>
    <definedName name="_xlnm.Print_Titles" localSheetId="3">CCAA!$A:$A,CCAA!$16:$16</definedName>
    <definedName name="_xlnm.Print_Titles" localSheetId="4">'CCAA evolución'!$A:$A,'CCAA evolución'!$16:$16</definedName>
    <definedName name="_xlnm.Print_Titles" localSheetId="5">Provincias!$A:$A,Provincias!$14:$16</definedName>
    <definedName name="_xlnm.Print_Titles" localSheetId="6">'Provincias evolucion'!$A:$A,'Provincias evolucion'!$13:$16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71" i="4" l="1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Q71" i="1"/>
  <c r="AP71" i="1"/>
  <c r="AO71" i="1"/>
  <c r="AN71" i="1"/>
  <c r="AI71" i="1"/>
  <c r="AH71" i="1"/>
  <c r="AC71" i="1"/>
  <c r="AB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54" i="1"/>
  <c r="R54" i="1"/>
  <c r="Q54" i="1"/>
  <c r="P54" i="1"/>
  <c r="O54" i="1"/>
  <c r="M54" i="1"/>
  <c r="S51" i="1"/>
  <c r="R51" i="1"/>
  <c r="Q51" i="1"/>
  <c r="P51" i="1"/>
  <c r="O51" i="1"/>
  <c r="M51" i="1"/>
  <c r="S48" i="1"/>
  <c r="R48" i="1"/>
  <c r="Q48" i="1"/>
  <c r="P48" i="1"/>
  <c r="O48" i="1"/>
  <c r="M48" i="1"/>
  <c r="S29" i="1"/>
  <c r="R29" i="1"/>
  <c r="Q29" i="1"/>
  <c r="P29" i="1"/>
  <c r="O29" i="1"/>
  <c r="M29" i="1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Q38" i="2"/>
  <c r="AP38" i="2"/>
  <c r="AO38" i="2"/>
  <c r="AN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<sst xmlns="http://schemas.openxmlformats.org/spreadsheetml/2006/main" count="351" uniqueCount="116">
  <si>
    <t>Albacete</t>
  </si>
  <si>
    <t>Alicante</t>
  </si>
  <si>
    <t>Almería</t>
  </si>
  <si>
    <t>Badajoz</t>
  </si>
  <si>
    <t>Barcelona</t>
  </si>
  <si>
    <t>Burgos</t>
  </si>
  <si>
    <t>Castellón</t>
  </si>
  <si>
    <t>Ciudad Real</t>
  </si>
  <si>
    <t>Córdoba</t>
  </si>
  <si>
    <t>Coruña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</si>
  <si>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</si>
  <si>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</si>
  <si>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</si>
  <si>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</si>
  <si>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</si>
  <si>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</si>
  <si>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</si>
  <si>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</si>
  <si>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</si>
  <si>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</si>
  <si>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</si>
  <si>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</si>
  <si>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</si>
  <si>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</si>
  <si>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Oviedo</t>
  </si>
  <si>
    <t>Palencia</t>
  </si>
  <si>
    <t>Pontevedra</t>
  </si>
  <si>
    <t>Salamanca</t>
  </si>
  <si>
    <t>S.C.Tenerife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</si>
  <si>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</si>
  <si>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</si>
  <si>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</si>
  <si>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</si>
  <si>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</si>
  <si>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</si>
  <si>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</si>
  <si>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</si>
  <si>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</si>
  <si>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</si>
  <si>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</si>
  <si>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</si>
  <si>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Ceuta</t>
  </si>
  <si>
    <t>Melilla</t>
  </si>
  <si>
    <t>TOTAL</t>
  </si>
  <si>
    <t>BRUTA</t>
  </si>
  <si>
    <t>LIQUIDA</t>
  </si>
  <si>
    <t>Evolución</t>
  </si>
  <si>
    <t>2005-2006</t>
  </si>
  <si>
    <t>2006-2007</t>
  </si>
  <si>
    <t>2007-2008</t>
  </si>
  <si>
    <t>2009-2010</t>
  </si>
  <si>
    <t>2011-2012</t>
  </si>
  <si>
    <t>2012-2013</t>
  </si>
  <si>
    <t>2008-2009</t>
  </si>
  <si>
    <t>2010-2011</t>
  </si>
  <si>
    <t>2013-2014</t>
  </si>
  <si>
    <t>2014-2015</t>
  </si>
  <si>
    <t>Asturias</t>
  </si>
  <si>
    <t>Andalucía</t>
  </si>
  <si>
    <t>Aragón</t>
  </si>
  <si>
    <t>Balears (Illes)</t>
  </si>
  <si>
    <t>Canarias</t>
  </si>
  <si>
    <t>Castilla y León</t>
  </si>
  <si>
    <t>Castilla-La Mancha</t>
  </si>
  <si>
    <t>Cataluña</t>
  </si>
  <si>
    <t>Extremadura</t>
  </si>
  <si>
    <t xml:space="preserve">Galicia </t>
  </si>
  <si>
    <t>País Vasco</t>
  </si>
  <si>
    <t>Rioja (La)</t>
  </si>
  <si>
    <t xml:space="preserve">Madrid </t>
  </si>
  <si>
    <t xml:space="preserve">Murcia </t>
  </si>
  <si>
    <t xml:space="preserve">Navarra </t>
  </si>
  <si>
    <t>C. Valenciana</t>
  </si>
  <si>
    <t>2015-2016</t>
  </si>
  <si>
    <t>TASA POR EJERCICIO DE LA POTESTAD JURISDICCIONAL CON EVOLUCION</t>
  </si>
  <si>
    <t>2016-2017</t>
  </si>
  <si>
    <t>2017-2018</t>
  </si>
  <si>
    <t>2018-2019</t>
  </si>
  <si>
    <t>Subdirección General de Presupuestación y Seguimiento de los Ingresos Tributarios</t>
  </si>
  <si>
    <t>Servicio de Estudios Tributarios y Estadísticas de la AEAT</t>
  </si>
  <si>
    <t>Fuente:</t>
  </si>
  <si>
    <t>2019-2020</t>
  </si>
  <si>
    <t>2019-2021</t>
  </si>
  <si>
    <t>Ávila</t>
  </si>
  <si>
    <t>Cáceres</t>
  </si>
  <si>
    <t>Cádiz</t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</si>
  <si>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Fuente</t>
    </r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</si>
  <si>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Datos por comunidades autónomas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</si>
  <si>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Evolución interanual por comunidades autónomas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</si>
  <si>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Datos por provincias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</si>
  <si>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Evolución interanual por provincias</t>
    </r>
  </si>
  <si>
    <t>Unidades: Miles de Euros</t>
  </si>
  <si>
    <t>2021-2022</t>
  </si>
  <si>
    <t>2022-2023</t>
  </si>
  <si>
    <t>2023-2024</t>
  </si>
  <si>
    <t>2024-2025</t>
  </si>
  <si>
    <t>AÑO</t>
  </si>
  <si>
    <t>TOTAL BRUTA</t>
  </si>
  <si>
    <t>TOTAL LÍQUIDA</t>
  </si>
  <si>
    <t>TOTAL 2025 BRUTA</t>
  </si>
  <si>
    <t>TOTAL 2025 LÍQUIDA</t>
  </si>
  <si>
    <t>Δ% BRUTA 2024→2025</t>
  </si>
  <si>
    <t>Δ% LÍQUIDA 2024→2025</t>
  </si>
  <si>
    <t>Top 5 CCAA 2025</t>
  </si>
  <si>
    <t>LÍQUIDA</t>
  </si>
  <si>
    <t>Top 10 Provincia 2025</t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</si>
  <si>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Resumen</t>
    </r>
  </si>
  <si>
    <t>Balears, Illes</t>
  </si>
  <si>
    <t>Rioja, La</t>
  </si>
  <si>
    <t>Ourense</t>
  </si>
  <si>
    <t>Palmas, Las</t>
  </si>
  <si>
    <t>València / Valencia</t>
  </si>
  <si>
    <t>Alacant/Alicante</t>
  </si>
  <si>
    <t>Araba/Álava</t>
  </si>
  <si>
    <t>Bizkaia/Vizcaya</t>
  </si>
  <si>
    <t>Gipuzkoa/Guipuzcoa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</si>
</sst>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u/>
      <sz val="10"/>
      <color theme="1"/>
      <name val="Verdana"/>
      <family val="2"/>
    </font>
    <font>
      <sz val="8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theme="4" tint="-0.249977111117893"/>
      <name val="Calibri"/>
      <family val="2"/>
    </font>
    <font>
      <b/>
      <sz val="10"/>
      <color theme="3"/>
      <name val="Verdana"/>
      <family val="2"/>
    </font>
    <font>
      <sz val="12"/>
      <color theme="3"/>
      <name val="Verdana"/>
      <family val="2"/>
    </font>
    <font>
      <b/>
      <sz val="12"/>
      <color theme="3"/>
      <name val="Verdana"/>
      <family val="2"/>
    </font>
    <font>
      <b/>
      <sz val="9"/>
      <color theme="4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5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4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 style="medium">
        <color theme="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3"/>
      </bottom>
      <diagonal/>
    </border>
    <border>
      <left/>
      <right style="medium">
        <color theme="0"/>
      </right>
      <top style="thin">
        <color theme="0"/>
      </top>
      <bottom style="thin">
        <color theme="3"/>
      </bottom>
      <diagonal/>
    </border>
    <border>
      <left style="thin">
        <color theme="0"/>
      </left>
      <right/>
      <top style="thin">
        <color theme="3"/>
      </top>
      <bottom style="thin">
        <color theme="0"/>
      </bottom>
      <diagonal/>
    </border>
    <border>
      <left/>
      <right style="medium">
        <color theme="0"/>
      </right>
      <top style="thin">
        <color theme="3"/>
      </top>
      <bottom style="thin">
        <color theme="0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3"/>
      </bottom>
      <diagonal/>
    </border>
    <border>
      <left style="thin">
        <color theme="4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4"/>
      </left>
      <right/>
      <top style="medium">
        <color theme="3"/>
      </top>
      <bottom style="medium">
        <color theme="3"/>
      </bottom>
      <diagonal/>
    </border>
    <border>
      <left style="medium">
        <color theme="0"/>
      </left>
      <right/>
      <top style="medium">
        <color theme="3"/>
      </top>
      <bottom style="medium">
        <color theme="3"/>
      </bottom>
      <diagonal/>
    </border>
    <border>
      <left style="medium">
        <color theme="0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/>
      <right style="medium">
        <color theme="0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 tint="0.79998168889431442"/>
      </bottom>
      <diagonal/>
    </border>
    <border>
      <left style="medium">
        <color theme="4"/>
      </left>
      <right style="thin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/>
      </left>
      <right style="thin">
        <color theme="4"/>
      </right>
      <top style="thin">
        <color theme="0"/>
      </top>
      <bottom style="medium">
        <color theme="3"/>
      </bottom>
      <diagonal/>
    </border>
    <border>
      <left style="medium">
        <color theme="4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medium">
        <color theme="4"/>
      </right>
      <top style="thin">
        <color theme="0"/>
      </top>
      <bottom style="medium">
        <color theme="3"/>
      </bottom>
      <diagonal/>
    </border>
    <border>
      <left/>
      <right style="medium">
        <color theme="4"/>
      </right>
      <top style="medium">
        <color theme="4"/>
      </top>
      <bottom style="medium">
        <color theme="4" tint="0.79998168889431442"/>
      </bottom>
      <diagonal/>
    </border>
    <border>
      <left style="medium">
        <color theme="4"/>
      </left>
      <right style="thin">
        <color theme="4"/>
      </right>
      <top style="medium">
        <color theme="4" tint="0.79998168889431442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 style="medium">
        <color theme="0"/>
      </right>
      <top style="medium">
        <color theme="3"/>
      </top>
      <bottom style="medium">
        <color theme="4"/>
      </bottom>
      <diagonal/>
    </border>
    <border>
      <left style="medium">
        <color theme="0"/>
      </left>
      <right style="medium">
        <color theme="3"/>
      </right>
      <top style="medium">
        <color theme="3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3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 tint="0.79998168889431442"/>
      </bottom>
      <diagonal/>
    </border>
    <border>
      <left style="medium">
        <color theme="4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/>
      </left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4"/>
      </left>
      <right/>
      <top style="medium">
        <color theme="4"/>
      </top>
      <bottom style="dashed">
        <color theme="4"/>
      </bottom>
      <diagonal/>
    </border>
    <border>
      <left/>
      <right style="medium">
        <color theme="4"/>
      </right>
      <top style="medium">
        <color theme="4"/>
      </top>
      <bottom style="dashed">
        <color theme="4"/>
      </bottom>
      <diagonal/>
    </border>
    <border>
      <left style="medium">
        <color theme="4"/>
      </left>
      <right/>
      <top style="dashed">
        <color theme="4"/>
      </top>
      <bottom style="dashed">
        <color theme="4"/>
      </bottom>
      <diagonal/>
    </border>
    <border>
      <left/>
      <right style="medium">
        <color theme="4"/>
      </right>
      <top style="dashed">
        <color theme="4"/>
      </top>
      <bottom style="dashed">
        <color theme="4"/>
      </bottom>
      <diagonal/>
    </border>
    <border>
      <left style="medium">
        <color theme="4"/>
      </left>
      <right/>
      <top style="dashed">
        <color theme="4"/>
      </top>
      <bottom style="medium">
        <color theme="4"/>
      </bottom>
      <diagonal/>
    </border>
    <border>
      <left/>
      <right style="medium">
        <color theme="4"/>
      </right>
      <top style="dashed">
        <color theme="4"/>
      </top>
      <bottom style="medium">
        <color theme="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0" fillId="0" borderId="8" xfId="0" applyBorder="1"/>
    <xf numFmtId="0" fontId="0" fillId="0" borderId="9" xfId="0" applyBorder="1" applyAlignment="1">
      <alignment vertical="center" wrapText="1"/>
    </xf>
    <xf numFmtId="14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 wrapText="1"/>
    </xf>
    <xf numFmtId="3" fontId="14" fillId="3" borderId="16" xfId="0" applyNumberFormat="1" applyFont="1" applyFill="1" applyBorder="1" applyAlignment="1">
      <alignment vertical="center" wrapText="1"/>
    </xf>
    <xf numFmtId="3" fontId="14" fillId="3" borderId="17" xfId="0" applyNumberFormat="1" applyFont="1" applyFill="1" applyBorder="1" applyAlignment="1">
      <alignment horizontal="right" vertical="center" wrapText="1"/>
    </xf>
    <xf numFmtId="3" fontId="14" fillId="3" borderId="18" xfId="0" applyNumberFormat="1" applyFont="1" applyFill="1" applyBorder="1" applyAlignment="1">
      <alignment horizontal="right" vertical="center" wrapText="1"/>
    </xf>
    <xf numFmtId="164" fontId="14" fillId="3" borderId="18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0" fillId="0" borderId="6" xfId="1" applyNumberFormat="1" applyFont="1" applyBorder="1" applyAlignment="1">
      <alignment horizontal="right" vertical="center" wrapText="1"/>
    </xf>
    <xf numFmtId="164" fontId="0" fillId="0" borderId="7" xfId="1" applyNumberFormat="1" applyFont="1" applyBorder="1" applyAlignment="1">
      <alignment horizontal="right" vertical="center" wrapText="1"/>
    </xf>
    <xf numFmtId="164" fontId="0" fillId="0" borderId="6" xfId="1" applyNumberFormat="1" applyFont="1" applyBorder="1" applyAlignment="1">
      <alignment vertical="center" wrapText="1"/>
    </xf>
    <xf numFmtId="164" fontId="0" fillId="0" borderId="7" xfId="1" applyNumberFormat="1" applyFont="1" applyBorder="1" applyAlignment="1">
      <alignment vertical="center" wrapText="1"/>
    </xf>
    <xf numFmtId="164" fontId="14" fillId="3" borderId="17" xfId="1" applyNumberFormat="1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3" fontId="14" fillId="3" borderId="26" xfId="0" applyNumberFormat="1" applyFont="1" applyFill="1" applyBorder="1" applyAlignment="1">
      <alignment horizontal="right" vertical="center" wrapText="1"/>
    </xf>
    <xf numFmtId="3" fontId="14" fillId="3" borderId="28" xfId="0" applyNumberFormat="1" applyFont="1" applyFill="1" applyBorder="1" applyAlignment="1">
      <alignment horizontal="right" vertical="center" wrapText="1"/>
    </xf>
    <xf numFmtId="3" fontId="14" fillId="3" borderId="30" xfId="0" applyNumberFormat="1" applyFont="1" applyFill="1" applyBorder="1" applyAlignment="1">
      <alignment horizontal="right" vertical="center" wrapText="1"/>
    </xf>
    <xf numFmtId="3" fontId="14" fillId="3" borderId="29" xfId="0" applyNumberFormat="1" applyFont="1" applyFill="1" applyBorder="1" applyAlignment="1">
      <alignment horizontal="right" vertical="center" wrapText="1"/>
    </xf>
    <xf numFmtId="3" fontId="14" fillId="3" borderId="31" xfId="0" applyNumberFormat="1" applyFont="1" applyFill="1" applyBorder="1" applyAlignment="1">
      <alignment horizontal="righ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3" fontId="0" fillId="0" borderId="36" xfId="0" applyNumberFormat="1" applyBorder="1" applyAlignment="1">
      <alignment vertical="center" wrapText="1"/>
    </xf>
    <xf numFmtId="3" fontId="0" fillId="0" borderId="36" xfId="0" applyNumberFormat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vertical="center" wrapText="1"/>
    </xf>
    <xf numFmtId="164" fontId="3" fillId="0" borderId="34" xfId="1" applyNumberFormat="1" applyFont="1" applyBorder="1" applyAlignment="1">
      <alignment horizontal="right" vertical="center" wrapText="1"/>
    </xf>
    <xf numFmtId="164" fontId="3" fillId="0" borderId="35" xfId="1" applyNumberFormat="1" applyFont="1" applyBorder="1" applyAlignment="1">
      <alignment horizontal="right" vertical="center" wrapText="1"/>
    </xf>
    <xf numFmtId="164" fontId="0" fillId="0" borderId="36" xfId="1" applyNumberFormat="1" applyFont="1" applyBorder="1" applyAlignment="1">
      <alignment horizontal="right" vertical="center" wrapText="1"/>
    </xf>
    <xf numFmtId="164" fontId="0" fillId="0" borderId="38" xfId="1" applyNumberFormat="1" applyFont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vertical="center" wrapText="1"/>
    </xf>
    <xf numFmtId="0" fontId="0" fillId="0" borderId="9" xfId="0" applyBorder="1"/>
    <xf numFmtId="0" fontId="13" fillId="2" borderId="39" xfId="0" applyFont="1" applyFill="1" applyBorder="1" applyAlignment="1">
      <alignment horizontal="lef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0" fillId="0" borderId="42" xfId="0" applyBorder="1"/>
    <xf numFmtId="0" fontId="15" fillId="4" borderId="43" xfId="0" applyFont="1" applyFill="1" applyBorder="1" applyAlignment="1">
      <alignment vertical="center" wrapText="1"/>
    </xf>
    <xf numFmtId="0" fontId="15" fillId="4" borderId="44" xfId="0" applyFont="1" applyFill="1" applyBorder="1" applyAlignment="1">
      <alignment vertical="center" wrapText="1"/>
    </xf>
    <xf numFmtId="0" fontId="15" fillId="4" borderId="45" xfId="0" applyFont="1" applyFill="1" applyBorder="1" applyAlignment="1">
      <alignment vertical="center" wrapText="1"/>
    </xf>
    <xf numFmtId="0" fontId="0" fillId="0" borderId="14" xfId="0" applyBorder="1"/>
    <xf numFmtId="0" fontId="13" fillId="2" borderId="46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15" fillId="4" borderId="4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solidFill>
                  <a:schemeClr val="tx1"/>
                </a:solidFill>
              </a:rPr>
              <a:t>Total Bruto</a:t>
            </a:r>
          </a:p>
        </c:rich>
      </c:tx>
      <c:layout>
        <c:manualLayout>
          <c:xMode val="edge"/>
          <c:yMode val="edge"/>
          <c:x val="0.37134443448926774"/>
          <c:y val="2.087409877722159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75196505051301E-2"/>
          <c:y val="9.6478788742974789E-2"/>
          <c:w val="0.88159630403436373"/>
          <c:h val="0.74042641617049687"/>
        </c:manualLayout>
      </c:layout>
      <c:lineChart>
        <c:grouping val="standard"/>
        <c:varyColors val="0"/>
        <c:ser>
          <c:idx val="0"/>
          <c:order val="0"/>
          <c:tx>
            <c:strRef>
              <c:f>Resumen!$C$19</c:f>
              <c:strCache>
                <c:ptCount val="1"/>
                <c:pt idx="0">
                  <c:v>TOTAL BRUTA</c:v>
                </c:pt>
              </c:strCache>
            </c:strRef>
          </c:tx>
          <c:spPr>
            <a:ln w="28575" cap="sq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Resumen!$B$20:$B$40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Resumen!$C$20:$C$40</c:f>
              <c:numCache>
                <c:formatCode>#,##0</c:formatCode>
                <c:ptCount val="21"/>
                <c:pt idx="0">
                  <c:v>45189</c:v>
                </c:pt>
                <c:pt idx="1">
                  <c:v>48958</c:v>
                </c:pt>
                <c:pt idx="2">
                  <c:v>58742</c:v>
                </c:pt>
                <c:pt idx="3">
                  <c:v>114259</c:v>
                </c:pt>
                <c:pt idx="4">
                  <c:v>185410</c:v>
                </c:pt>
                <c:pt idx="5">
                  <c:v>173487</c:v>
                </c:pt>
                <c:pt idx="6">
                  <c:v>165219</c:v>
                </c:pt>
                <c:pt idx="7">
                  <c:v>172950</c:v>
                </c:pt>
                <c:pt idx="8">
                  <c:v>320941</c:v>
                </c:pt>
                <c:pt idx="9">
                  <c:v>304416</c:v>
                </c:pt>
                <c:pt idx="10">
                  <c:v>214613</c:v>
                </c:pt>
                <c:pt idx="11">
                  <c:v>125058</c:v>
                </c:pt>
                <c:pt idx="12">
                  <c:v>42777</c:v>
                </c:pt>
                <c:pt idx="13">
                  <c:v>44967</c:v>
                </c:pt>
                <c:pt idx="14">
                  <c:v>46986</c:v>
                </c:pt>
                <c:pt idx="15">
                  <c:v>42383</c:v>
                </c:pt>
                <c:pt idx="16">
                  <c:v>51245</c:v>
                </c:pt>
                <c:pt idx="17">
                  <c:v>46543</c:v>
                </c:pt>
                <c:pt idx="18">
                  <c:v>49145</c:v>
                </c:pt>
                <c:pt idx="19">
                  <c:v>53886</c:v>
                </c:pt>
                <c:pt idx="20">
                  <c:v>45488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DE-4682-BF06-8DF3BC2E52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50000"/>
                      </a:schemeClr>
                    </a:solidFill>
                  </a:rPr>
                  <a:t>Miles de €</a:t>
                </a:r>
              </a:p>
            </c:rich>
          </c:tx>
          <c:overlay val="1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crossAx val="1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Total Líquido</a:t>
            </a:r>
          </a:p>
        </c:rich>
      </c:tx>
      <c:layout>
        <c:manualLayout>
          <c:xMode val="edge"/>
          <c:yMode val="edge"/>
          <c:x val="0.3250214653400883"/>
          <c:y val="2.20841911969283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796726959517655E-2"/>
          <c:y val="9.7833661206323155E-2"/>
          <c:w val="0.8863049095607235"/>
          <c:h val="0.74563248086355993"/>
        </c:manualLayout>
      </c:layout>
      <c:lineChart>
        <c:grouping val="standard"/>
        <c:varyColors val="1"/>
        <c:ser>
          <c:idx val="0"/>
          <c:order val="0"/>
          <c:tx>
            <c:strRef>
              <c:f>Resumen!$D$19</c:f>
              <c:strCache>
                <c:ptCount val="1"/>
                <c:pt idx="0">
                  <c:v>TOTAL LÍQUIDA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cat>
            <c:numRef>
              <c:f>Resumen!$B$20:$B$40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Resumen!$D$20:$D$40</c:f>
              <c:numCache>
                <c:formatCode>#,##0</c:formatCode>
                <c:ptCount val="21"/>
                <c:pt idx="0">
                  <c:v>44714</c:v>
                </c:pt>
                <c:pt idx="1">
                  <c:v>48624</c:v>
                </c:pt>
                <c:pt idx="2">
                  <c:v>58100</c:v>
                </c:pt>
                <c:pt idx="3">
                  <c:v>113438</c:v>
                </c:pt>
                <c:pt idx="4">
                  <c:v>184743</c:v>
                </c:pt>
                <c:pt idx="5">
                  <c:v>172289</c:v>
                </c:pt>
                <c:pt idx="6">
                  <c:v>164477</c:v>
                </c:pt>
                <c:pt idx="7">
                  <c:v>171799</c:v>
                </c:pt>
                <c:pt idx="8">
                  <c:v>316536</c:v>
                </c:pt>
                <c:pt idx="9">
                  <c:v>297415</c:v>
                </c:pt>
                <c:pt idx="10">
                  <c:v>206314</c:v>
                </c:pt>
                <c:pt idx="11">
                  <c:v>117458</c:v>
                </c:pt>
                <c:pt idx="12">
                  <c:v>38059</c:v>
                </c:pt>
                <c:pt idx="13">
                  <c:v>37321</c:v>
                </c:pt>
                <c:pt idx="14">
                  <c:v>45291</c:v>
                </c:pt>
                <c:pt idx="15">
                  <c:v>40522</c:v>
                </c:pt>
                <c:pt idx="16">
                  <c:v>50005</c:v>
                </c:pt>
                <c:pt idx="17">
                  <c:v>45764</c:v>
                </c:pt>
                <c:pt idx="18">
                  <c:v>48430</c:v>
                </c:pt>
                <c:pt idx="19">
                  <c:v>53338</c:v>
                </c:pt>
                <c:pt idx="20">
                  <c:v>44967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A-4423-AB2B-4587DB281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solidFill>
                <a:srgbClr val="4F81BD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chemeClr val="bg1">
                        <a:lumMod val="50000"/>
                      </a:schemeClr>
                    </a:solidFill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1.6520105529444478E-2"/>
              <c:y val="0.40501298098325078"/>
            </c:manualLayout>
          </c:layout>
          <c:overlay val="1"/>
        </c:title>
        <c:numFmt formatCode="#,##0" sourceLinked="1"/>
        <c:majorTickMark val="out"/>
        <c:minorTickMark val="none"/>
        <c:tickLblPos val="nextTo"/>
        <c:crossAx val="10"/>
        <c:crosses val="autoZero"/>
        <c:crossBetween val="midCat"/>
      </c:valAx>
    </c:plotArea>
    <c:plotVisOnly val="1"/>
    <c:dispBlanksAs val="gap"/>
    <c:showDLblsOverMax val="1"/>
  </c:chart>
  <c:spPr>
    <a:ln>
      <a:solidFill>
        <a:sysClr val="window" lastClr="FFFFFF">
          <a:lumMod val="8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b="0">
                <a:solidFill>
                  <a:schemeClr val="tx1"/>
                </a:solidFill>
              </a:rPr>
              <a:t>TOP 5 Comunidades</a:t>
            </a:r>
            <a:r>
              <a:rPr lang="es-ES" b="0" baseline="0">
                <a:solidFill>
                  <a:schemeClr val="tx1"/>
                </a:solidFill>
              </a:rPr>
              <a:t> Autónomas</a:t>
            </a:r>
            <a:endParaRPr lang="es-ES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Resumen!$C$44</c:f>
              <c:strCache>
                <c:ptCount val="1"/>
                <c:pt idx="0">
                  <c:v>BRUTA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Resumen!$B$45:$B$49</c:f>
              <c:strCache>
                <c:ptCount val="5"/>
                <c:pt idx="0">
                  <c:v>Madrid</c:v>
                </c:pt>
                <c:pt idx="1">
                  <c:v>Cataluña</c:v>
                </c:pt>
                <c:pt idx="2">
                  <c:v>Cantabria</c:v>
                </c:pt>
                <c:pt idx="3">
                  <c:v>Andalucía</c:v>
                </c:pt>
                <c:pt idx="4">
                  <c:v>País Vasco</c:v>
                </c:pt>
              </c:strCache>
            </c:strRef>
          </c:cat>
          <c:val>
            <c:numRef>
              <c:f>Resumen!$C$45:$C$49</c:f>
              <c:numCache>
                <c:formatCode>#,##0</c:formatCode>
                <c:ptCount val="5"/>
                <c:pt idx="0">
                  <c:v>21018</c:v>
                </c:pt>
                <c:pt idx="1">
                  <c:v>6795</c:v>
                </c:pt>
                <c:pt idx="2">
                  <c:v>3944</c:v>
                </c:pt>
                <c:pt idx="3">
                  <c:v>3803</c:v>
                </c:pt>
                <c:pt idx="4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A-420A-A156-20DDFBFE2861}"/>
            </c:ext>
          </c:extLst>
        </c:ser>
        <c:ser>
          <c:idx val="2"/>
          <c:order val="1"/>
          <c:tx>
            <c:strRef>
              <c:f>Resumen!$D$44</c:f>
              <c:strCache>
                <c:ptCount val="1"/>
                <c:pt idx="0">
                  <c:v>LÍQUIDA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Resumen!$B$45:$B$49</c:f>
              <c:strCache>
                <c:ptCount val="5"/>
                <c:pt idx="0">
                  <c:v>Madrid</c:v>
                </c:pt>
                <c:pt idx="1">
                  <c:v>Cataluña</c:v>
                </c:pt>
                <c:pt idx="2">
                  <c:v>Cantabria</c:v>
                </c:pt>
                <c:pt idx="3">
                  <c:v>Andalucía</c:v>
                </c:pt>
                <c:pt idx="4">
                  <c:v>País Vasco</c:v>
                </c:pt>
              </c:strCache>
            </c:strRef>
          </c:cat>
          <c:val>
            <c:numRef>
              <c:f>Resumen!$D$45:$D$49</c:f>
              <c:numCache>
                <c:formatCode>#,##0</c:formatCode>
                <c:ptCount val="5"/>
                <c:pt idx="0">
                  <c:v>20906</c:v>
                </c:pt>
                <c:pt idx="1">
                  <c:v>6544</c:v>
                </c:pt>
                <c:pt idx="2">
                  <c:v>3931</c:v>
                </c:pt>
                <c:pt idx="3">
                  <c:v>3769</c:v>
                </c:pt>
                <c:pt idx="4">
                  <c:v>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A-420A-A156-20DDFBFE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527648"/>
        <c:axId val="199531488"/>
        <c:extLst/>
      </c:barChart>
      <c:catAx>
        <c:axId val="1995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531488"/>
        <c:crosses val="autoZero"/>
        <c:auto val="1"/>
        <c:lblAlgn val="ctr"/>
        <c:lblOffset val="100"/>
        <c:noMultiLvlLbl val="0"/>
      </c:catAx>
      <c:valAx>
        <c:axId val="19953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Miles de Euros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52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Top 10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58136482939632"/>
          <c:y val="0.13140832595217006"/>
          <c:w val="0.64541404199475061"/>
          <c:h val="0.728987397390206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Resumen!$C$62</c:f>
              <c:strCache>
                <c:ptCount val="1"/>
                <c:pt idx="0">
                  <c:v>BRUTA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Resumen!$B$63:$B$73</c:f>
              <c:strCache>
                <c:ptCount val="11"/>
                <c:pt idx="0">
                  <c:v>Madrid</c:v>
                </c:pt>
                <c:pt idx="1">
                  <c:v>Barcelona</c:v>
                </c:pt>
                <c:pt idx="2">
                  <c:v>Cantabria</c:v>
                </c:pt>
                <c:pt idx="3">
                  <c:v>Sevilla</c:v>
                </c:pt>
                <c:pt idx="4">
                  <c:v>Vizcaya</c:v>
                </c:pt>
                <c:pt idx="5">
                  <c:v>Coruña</c:v>
                </c:pt>
                <c:pt idx="6">
                  <c:v>Alicante</c:v>
                </c:pt>
                <c:pt idx="7">
                  <c:v>Málaga</c:v>
                </c:pt>
                <c:pt idx="8">
                  <c:v>Valencia</c:v>
                </c:pt>
                <c:pt idx="9">
                  <c:v>Zaragoza</c:v>
                </c:pt>
                <c:pt idx="10">
                  <c:v>Oviedo</c:v>
                </c:pt>
              </c:strCache>
            </c:strRef>
          </c:cat>
          <c:val>
            <c:numRef>
              <c:f>Resumen!$C$63:$C$73</c:f>
              <c:numCache>
                <c:formatCode>#,##0</c:formatCode>
                <c:ptCount val="11"/>
                <c:pt idx="0">
                  <c:v>21018</c:v>
                </c:pt>
                <c:pt idx="1">
                  <c:v>6421</c:v>
                </c:pt>
                <c:pt idx="2">
                  <c:v>3944</c:v>
                </c:pt>
                <c:pt idx="3">
                  <c:v>2097</c:v>
                </c:pt>
                <c:pt idx="4">
                  <c:v>1886</c:v>
                </c:pt>
                <c:pt idx="5">
                  <c:v>1404</c:v>
                </c:pt>
                <c:pt idx="6">
                  <c:v>1042</c:v>
                </c:pt>
                <c:pt idx="7">
                  <c:v>780</c:v>
                </c:pt>
                <c:pt idx="8">
                  <c:v>632</c:v>
                </c:pt>
                <c:pt idx="9">
                  <c:v>621</c:v>
                </c:pt>
                <c:pt idx="10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C-4EBB-94B1-612F2FBF7130}"/>
            </c:ext>
          </c:extLst>
        </c:ser>
        <c:ser>
          <c:idx val="1"/>
          <c:order val="1"/>
          <c:tx>
            <c:strRef>
              <c:f>Resumen!$D$62</c:f>
              <c:strCache>
                <c:ptCount val="1"/>
                <c:pt idx="0">
                  <c:v>LÍQUIDA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Resumen!$B$63:$B$73</c:f>
              <c:strCache>
                <c:ptCount val="11"/>
                <c:pt idx="0">
                  <c:v>Madrid</c:v>
                </c:pt>
                <c:pt idx="1">
                  <c:v>Barcelona</c:v>
                </c:pt>
                <c:pt idx="2">
                  <c:v>Cantabria</c:v>
                </c:pt>
                <c:pt idx="3">
                  <c:v>Sevilla</c:v>
                </c:pt>
                <c:pt idx="4">
                  <c:v>Vizcaya</c:v>
                </c:pt>
                <c:pt idx="5">
                  <c:v>Coruña</c:v>
                </c:pt>
                <c:pt idx="6">
                  <c:v>Alicante</c:v>
                </c:pt>
                <c:pt idx="7">
                  <c:v>Málaga</c:v>
                </c:pt>
                <c:pt idx="8">
                  <c:v>Valencia</c:v>
                </c:pt>
                <c:pt idx="9">
                  <c:v>Zaragoza</c:v>
                </c:pt>
                <c:pt idx="10">
                  <c:v>Oviedo</c:v>
                </c:pt>
              </c:strCache>
            </c:strRef>
          </c:cat>
          <c:val>
            <c:numRef>
              <c:f>Resumen!$D$63:$D$73</c:f>
              <c:numCache>
                <c:formatCode>#,##0</c:formatCode>
                <c:ptCount val="11"/>
                <c:pt idx="0">
                  <c:v>20906</c:v>
                </c:pt>
                <c:pt idx="1">
                  <c:v>6186</c:v>
                </c:pt>
                <c:pt idx="2">
                  <c:v>3931</c:v>
                </c:pt>
                <c:pt idx="3">
                  <c:v>2091</c:v>
                </c:pt>
                <c:pt idx="4">
                  <c:v>1875</c:v>
                </c:pt>
                <c:pt idx="5">
                  <c:v>1389</c:v>
                </c:pt>
                <c:pt idx="6">
                  <c:v>1037</c:v>
                </c:pt>
                <c:pt idx="7">
                  <c:v>772</c:v>
                </c:pt>
                <c:pt idx="8">
                  <c:v>622</c:v>
                </c:pt>
                <c:pt idx="9">
                  <c:v>618</c:v>
                </c:pt>
                <c:pt idx="10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C-4EBB-94B1-612F2FBF7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2002440592"/>
        <c:axId val="2002441072"/>
      </c:barChart>
      <c:catAx>
        <c:axId val="2002440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2441072"/>
        <c:crossesAt val="0"/>
        <c:auto val="1"/>
        <c:lblAlgn val="ctr"/>
        <c:lblOffset val="100"/>
        <c:noMultiLvlLbl val="0"/>
      </c:catAx>
      <c:valAx>
        <c:axId val="200244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de Euros</a:t>
                </a:r>
              </a:p>
            </c:rich>
          </c:tx>
          <c:layout>
            <c:manualLayout>
              <c:xMode val="edge"/>
              <c:yMode val="edge"/>
              <c:x val="0.4380185914260718"/>
              <c:y val="0.9390432617534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2440592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276225</xdr:colOff>
      <xdr:row>8</xdr:row>
      <xdr:rowOff>152399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2E6B8922-230D-4CD7-A01F-D1FA82015656}"/>
            </a:ext>
          </a:extLst>
        </xdr:cNvPr>
        <xdr:cNvSpPr/>
      </xdr:nvSpPr>
      <xdr:spPr>
        <a:xfrm>
          <a:off x="838200" y="161925"/>
          <a:ext cx="10582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219075</xdr:colOff>
      <xdr:row>1</xdr:row>
      <xdr:rowOff>47625</xdr:rowOff>
    </xdr:from>
    <xdr:to>
      <xdr:col>2</xdr:col>
      <xdr:colOff>238125</xdr:colOff>
      <xdr:row>8</xdr:row>
      <xdr:rowOff>86373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40A3C47F-E554-436F-B1B4-03B03A76D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57275" y="20955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13</xdr:col>
      <xdr:colOff>180975</xdr:colOff>
      <xdr:row>12</xdr:row>
      <xdr:rowOff>33056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9808CA5D-018D-4A9B-B7F6-1713E99D0A95}"/>
            </a:ext>
          </a:extLst>
        </xdr:cNvPr>
        <xdr:cNvSpPr/>
      </xdr:nvSpPr>
      <xdr:spPr>
        <a:xfrm>
          <a:off x="838200" y="1619250"/>
          <a:ext cx="104870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 2005 - 2025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523875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D4BA58-B730-467F-B309-936955281CF2}"/>
            </a:ext>
          </a:extLst>
        </xdr:cNvPr>
        <xdr:cNvSpPr/>
      </xdr:nvSpPr>
      <xdr:spPr>
        <a:xfrm>
          <a:off x="838200" y="161925"/>
          <a:ext cx="10582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400050</xdr:colOff>
      <xdr:row>6</xdr:row>
      <xdr:rowOff>114300</xdr:rowOff>
    </xdr:to>
    <xdr:sp macro="" textlink="">
      <xdr:nvSpPr>
        <xdr:cNvPr id="3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43FF0-80E4-4C08-81E3-B14A97F854A8}"/>
            </a:ext>
          </a:extLst>
        </xdr:cNvPr>
        <xdr:cNvSpPr/>
      </xdr:nvSpPr>
      <xdr:spPr>
        <a:xfrm flipH="1">
          <a:off x="125730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1</xdr:row>
      <xdr:rowOff>0</xdr:rowOff>
    </xdr:from>
    <xdr:to>
      <xdr:col>17</xdr:col>
      <xdr:colOff>492125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FF9534C-74A9-427B-95F0-4164E2167AED}"/>
            </a:ext>
          </a:extLst>
        </xdr:cNvPr>
        <xdr:cNvSpPr/>
      </xdr:nvSpPr>
      <xdr:spPr>
        <a:xfrm>
          <a:off x="809625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17</xdr:col>
      <xdr:colOff>517270</xdr:colOff>
      <xdr:row>12</xdr:row>
      <xdr:rowOff>36231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1BC43327-D1D7-458F-AC60-6913DCC38B94}"/>
            </a:ext>
          </a:extLst>
        </xdr:cNvPr>
        <xdr:cNvSpPr/>
      </xdr:nvSpPr>
      <xdr:spPr>
        <a:xfrm>
          <a:off x="838200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(Miles de €)</a:t>
          </a:r>
        </a:p>
      </xdr:txBody>
    </xdr:sp>
    <xdr:clientData/>
  </xdr:twoCellAnchor>
  <xdr:twoCellAnchor>
    <xdr:from>
      <xdr:col>4</xdr:col>
      <xdr:colOff>585786</xdr:colOff>
      <xdr:row>14</xdr:row>
      <xdr:rowOff>47624</xdr:rowOff>
    </xdr:from>
    <xdr:to>
      <xdr:col>9</xdr:col>
      <xdr:colOff>123825</xdr:colOff>
      <xdr:row>40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AE9692-4F40-27D2-D633-82650D2FA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447675</xdr:colOff>
      <xdr:row>14</xdr:row>
      <xdr:rowOff>57149</xdr:rowOff>
    </xdr:from>
    <xdr:to>
      <xdr:col>13</xdr:col>
      <xdr:colOff>781050</xdr:colOff>
      <xdr:row>40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B3D3A5D-C291-FF2C-35BE-18DEA922B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533400</xdr:colOff>
      <xdr:row>42</xdr:row>
      <xdr:rowOff>114300</xdr:rowOff>
    </xdr:from>
    <xdr:to>
      <xdr:col>10</xdr:col>
      <xdr:colOff>57150</xdr:colOff>
      <xdr:row>58</xdr:row>
      <xdr:rowOff>120650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6D4688-A4E7-4ECF-8BF6-C6DCC51A0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527050</xdr:colOff>
      <xdr:row>59</xdr:row>
      <xdr:rowOff>15875</xdr:rowOff>
    </xdr:from>
    <xdr:to>
      <xdr:col>10</xdr:col>
      <xdr:colOff>69850</xdr:colOff>
      <xdr:row>82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5EDA700-95A2-CB2A-9D10-8169CAB71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4</xdr:row>
      <xdr:rowOff>0</xdr:rowOff>
    </xdr:from>
    <xdr:to>
      <xdr:col>19</xdr:col>
      <xdr:colOff>400050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77CA1B-D92C-4A11-92CD-3C680B7D4E6B}"/>
            </a:ext>
          </a:extLst>
        </xdr:cNvPr>
        <xdr:cNvSpPr/>
      </xdr:nvSpPr>
      <xdr:spPr>
        <a:xfrm flipH="1">
          <a:off x="163068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44105D6-2624-46DA-A39E-CFE39D56D63E}"/>
            </a:ext>
          </a:extLst>
        </xdr:cNvPr>
        <xdr:cNvSpPr/>
      </xdr:nvSpPr>
      <xdr:spPr>
        <a:xfrm>
          <a:off x="1438275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36231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F23B5342-6C2A-474C-9C47-DCC480DE25F9}"/>
            </a:ext>
          </a:extLst>
        </xdr:cNvPr>
        <xdr:cNvSpPr/>
      </xdr:nvSpPr>
      <xdr:spPr>
        <a:xfrm>
          <a:off x="1438275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 aUTÓNOMAS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67B99-B966-4BAA-B8EC-8287ECA63D1E}"/>
            </a:ext>
          </a:extLst>
        </xdr:cNvPr>
        <xdr:cNvSpPr/>
      </xdr:nvSpPr>
      <xdr:spPr>
        <a:xfrm flipH="1">
          <a:off x="17630775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BBFF5C0-5E9F-4B09-9F03-E039C67641AC}"/>
            </a:ext>
          </a:extLst>
        </xdr:cNvPr>
        <xdr:cNvSpPr/>
      </xdr:nvSpPr>
      <xdr:spPr>
        <a:xfrm>
          <a:off x="1438275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E6CE8947-7F75-48F3-B8D1-9BFA276CD572}"/>
            </a:ext>
          </a:extLst>
        </xdr:cNvPr>
        <xdr:cNvSpPr/>
      </xdr:nvSpPr>
      <xdr:spPr>
        <a:xfrm>
          <a:off x="1438275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interanual por cOMUNIDADES aUTÓNOMAS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D5E30-A1FB-4604-9CFB-88BFC46D8F01}"/>
            </a:ext>
          </a:extLst>
        </xdr:cNvPr>
        <xdr:cNvSpPr/>
      </xdr:nvSpPr>
      <xdr:spPr>
        <a:xfrm flipH="1">
          <a:off x="17630775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C00D044-B43B-4650-B86D-0810F87D1C2C}"/>
            </a:ext>
          </a:extLst>
        </xdr:cNvPr>
        <xdr:cNvSpPr/>
      </xdr:nvSpPr>
      <xdr:spPr>
        <a:xfrm>
          <a:off x="876300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3671118-9DF2-4D16-836E-A56950660405}"/>
            </a:ext>
          </a:extLst>
        </xdr:cNvPr>
        <xdr:cNvSpPr/>
      </xdr:nvSpPr>
      <xdr:spPr>
        <a:xfrm>
          <a:off x="876300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A40CC-DCAB-4749-83A1-F4F2EE974201}"/>
            </a:ext>
          </a:extLst>
        </xdr:cNvPr>
        <xdr:cNvSpPr/>
      </xdr:nvSpPr>
      <xdr:spPr>
        <a:xfrm flipH="1">
          <a:off x="170688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AD30E9-F76B-40AA-99C2-DA5E2338F2B3}"/>
            </a:ext>
          </a:extLst>
        </xdr:cNvPr>
        <xdr:cNvSpPr/>
      </xdr:nvSpPr>
      <xdr:spPr>
        <a:xfrm>
          <a:off x="876300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982788E-892B-47FF-9EC2-371336D04EAE}"/>
            </a:ext>
          </a:extLst>
        </xdr:cNvPr>
        <xdr:cNvSpPr/>
      </xdr:nvSpPr>
      <xdr:spPr>
        <a:xfrm>
          <a:off x="876300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interanual por Provincias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887C0-46B2-4C9F-A650-87A4CC73856C}"/>
            </a:ext>
          </a:extLst>
        </xdr:cNvPr>
        <xdr:cNvSpPr/>
      </xdr:nvSpPr>
      <xdr:spPr>
        <a:xfrm flipH="1">
          <a:off x="170688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BF58-082E-42FF-88DC-C63C41D2D5D6}">
  <dimension ref="B18:D34"/>
  <sheetViews>
    <sheetView tabSelected="1" workbookViewId="0"/>
  </sheetViews>
  <sheetFormatPr baseColWidth="10" defaultColWidth="11" defaultRowHeight="12.75" x14ac:dyDescent="0.2"/>
  <cols>
    <col min="1" max="2" width="11" style="1"/>
    <col min="3" max="3" width="14.25" style="1" customWidth="1"/>
    <col min="4" max="16384" width="11" style="1"/>
  </cols>
  <sheetData>
    <row r="18" spans="2:3" ht="24.95" customHeight="1" x14ac:dyDescent="0.25">
      <c r="B18" s="3"/>
      <c r="C18" s="7" t="s">
        <v>86</v>
      </c>
    </row>
    <row r="19" spans="2:3" ht="24.95" customHeight="1" x14ac:dyDescent="0.25">
      <c r="B19" s="3"/>
      <c r="C19" s="7" t="s">
        <v>106</v>
      </c>
    </row>
    <row r="20" spans="2:3" ht="24.95" customHeight="1" x14ac:dyDescent="0.25">
      <c r="B20" s="3"/>
      <c r="C20" s="7" t="s">
        <v>87</v>
      </c>
    </row>
    <row r="21" spans="2:3" ht="24.95" customHeight="1" x14ac:dyDescent="0.25">
      <c r="B21" s="3"/>
      <c r="C21" s="7" t="s">
        <v>88</v>
      </c>
    </row>
    <row r="22" spans="2:3" ht="24.95" customHeight="1" x14ac:dyDescent="0.25">
      <c r="B22" s="3"/>
      <c r="C22" s="7" t="s">
        <v>89</v>
      </c>
    </row>
    <row r="23" spans="2:3" ht="24.95" customHeight="1" x14ac:dyDescent="0.25">
      <c r="B23" s="3"/>
      <c r="C23" s="7" t="s">
        <v>90</v>
      </c>
    </row>
    <row r="34" spans="4:4" ht="15" x14ac:dyDescent="0.2">
      <c r="D34" s="2"/>
    </row>
  </sheetData>
  <hyperlinks>
    <hyperlink ref="C18" location="Fuente!A1" display="Fuente" xr:uid="{0CD6C13F-9EC6-469B-AB17-E6EB27C1598D}"/>
    <hyperlink ref="C20" location="CCAA!A1" display="Datos por comunidades autónomas" xr:uid="{2C619F00-1FBC-47CA-AD7D-09FF7767A5AB}"/>
    <hyperlink ref="C21" location="'CCAA evolución'!A1" display="Evolución interanual por comunidades autónomas" xr:uid="{C21ADE56-E007-4737-9935-2D1439043EE9}"/>
    <hyperlink ref="C22" location="Provincias!A1" display="Datos por provincias" xr:uid="{807F056F-952C-42C5-B5ED-9186B97F6072}"/>
    <hyperlink ref="C23" location="'Provincias evolucion'!A1" display="Evolución interanual por provincias" xr:uid="{3BC46242-0A84-42CE-B113-1DDDAAD93F4F}"/>
    <hyperlink ref="C19" location="Resumen!A1" display="• Resumen" xr:uid="{01B740DF-348F-4861-8181-4C1D2423CD2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9907-4DFD-44F9-B03E-884AC1F4920B}">
  <dimension ref="B1:AX19"/>
  <sheetViews>
    <sheetView workbookViewId="0"/>
  </sheetViews>
  <sheetFormatPr baseColWidth="10" defaultColWidth="11" defaultRowHeight="12.75" x14ac:dyDescent="0.2"/>
  <cols>
    <col min="1" max="16384" width="11" style="1"/>
  </cols>
  <sheetData>
    <row r="1" spans="2:50" x14ac:dyDescent="0.2">
      <c r="K1"/>
    </row>
    <row r="2" spans="2:50" x14ac:dyDescent="0.2">
      <c r="K2"/>
    </row>
    <row r="3" spans="2:50" x14ac:dyDescent="0.2">
      <c r="K3"/>
    </row>
    <row r="4" spans="2:50" x14ac:dyDescent="0.2">
      <c r="K4"/>
    </row>
    <row r="5" spans="2:50" x14ac:dyDescent="0.2">
      <c r="K5"/>
    </row>
    <row r="6" spans="2:50" x14ac:dyDescent="0.2">
      <c r="K6"/>
    </row>
    <row r="7" spans="2:50" x14ac:dyDescent="0.2">
      <c r="K7"/>
    </row>
    <row r="8" spans="2:50" x14ac:dyDescent="0.2">
      <c r="K8"/>
    </row>
    <row r="9" spans="2:50" s="6" customFormat="1" ht="14.25" customHeight="1" x14ac:dyDescent="0.2">
      <c r="B9" s="1"/>
      <c r="C9" s="1"/>
      <c r="D9" s="2"/>
      <c r="E9" s="1"/>
      <c r="F9" s="1"/>
      <c r="G9" s="1"/>
      <c r="H9" s="1"/>
      <c r="I9" s="1"/>
      <c r="J9" s="1"/>
      <c r="K9"/>
      <c r="L9" s="4"/>
      <c r="M9" s="1"/>
      <c r="N9" s="1"/>
      <c r="O9" s="1"/>
      <c r="P9" s="1"/>
      <c r="Q9" s="1"/>
      <c r="R9" s="1"/>
      <c r="S9" s="1"/>
      <c r="T9" s="5"/>
      <c r="U9" s="5"/>
      <c r="V9" s="5"/>
      <c r="W9" s="5"/>
      <c r="X9" s="5"/>
      <c r="Y9" s="5"/>
      <c r="AF9" s="81" t="s">
        <v>74</v>
      </c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</row>
    <row r="17" spans="3:4" ht="15" x14ac:dyDescent="0.2">
      <c r="C17" s="10" t="s">
        <v>80</v>
      </c>
    </row>
    <row r="18" spans="3:4" ht="15" x14ac:dyDescent="0.2">
      <c r="D18" s="9" t="s">
        <v>78</v>
      </c>
    </row>
    <row r="19" spans="3:4" ht="15" x14ac:dyDescent="0.2">
      <c r="D19" s="9" t="s">
        <v>79</v>
      </c>
    </row>
  </sheetData>
  <mergeCells count="1">
    <mergeCell ref="AF9:AX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9665-868D-4BFA-B5DF-E0C35D59B6D0}">
  <dimension ref="A13:E73"/>
  <sheetViews>
    <sheetView workbookViewId="0"/>
  </sheetViews>
  <sheetFormatPr baseColWidth="10" defaultRowHeight="12.75" x14ac:dyDescent="0.2"/>
  <cols>
    <col min="1" max="1" width="11" style="1"/>
    <col min="2" max="2" width="21.25" style="1" customWidth="1"/>
    <col min="3" max="3" width="13" style="1" customWidth="1"/>
    <col min="4" max="4" width="14.75" style="1" customWidth="1"/>
    <col min="5" max="16384" width="11" style="1"/>
  </cols>
  <sheetData>
    <row r="13" spans="1:4" ht="13.5" thickBot="1" x14ac:dyDescent="0.25">
      <c r="B13" s="58"/>
      <c r="C13" s="58"/>
    </row>
    <row r="14" spans="1:4" x14ac:dyDescent="0.2">
      <c r="A14" s="66"/>
      <c r="B14" s="72" t="s">
        <v>99</v>
      </c>
      <c r="C14" s="73">
        <v>45488</v>
      </c>
      <c r="D14" s="70"/>
    </row>
    <row r="15" spans="1:4" x14ac:dyDescent="0.2">
      <c r="A15" s="66"/>
      <c r="B15" s="74" t="s">
        <v>100</v>
      </c>
      <c r="C15" s="75">
        <v>44967</v>
      </c>
      <c r="D15" s="70"/>
    </row>
    <row r="16" spans="1:4" x14ac:dyDescent="0.2">
      <c r="A16" s="66"/>
      <c r="B16" s="74" t="s">
        <v>101</v>
      </c>
      <c r="C16" s="75">
        <v>-0.15584752997067891</v>
      </c>
      <c r="D16" s="70"/>
    </row>
    <row r="17" spans="1:5" ht="13.5" thickBot="1" x14ac:dyDescent="0.25">
      <c r="A17" s="66"/>
      <c r="B17" s="76" t="s">
        <v>102</v>
      </c>
      <c r="C17" s="77">
        <v>-0.15694251752971611</v>
      </c>
      <c r="D17" s="70"/>
    </row>
    <row r="18" spans="1:5" ht="13.5" thickBot="1" x14ac:dyDescent="0.25">
      <c r="B18" s="20"/>
      <c r="C18" s="71"/>
      <c r="D18" s="58"/>
    </row>
    <row r="19" spans="1:5" ht="22.5" customHeight="1" thickBot="1" x14ac:dyDescent="0.25">
      <c r="B19" s="63" t="s">
        <v>96</v>
      </c>
      <c r="C19" s="65" t="s">
        <v>97</v>
      </c>
      <c r="D19" s="64" t="s">
        <v>98</v>
      </c>
      <c r="E19" s="62"/>
    </row>
    <row r="20" spans="1:5" ht="13.5" thickBot="1" x14ac:dyDescent="0.25">
      <c r="A20" s="66"/>
      <c r="B20" s="67">
        <v>2005</v>
      </c>
      <c r="C20" s="48">
        <v>45189</v>
      </c>
      <c r="D20" s="15">
        <v>44714</v>
      </c>
    </row>
    <row r="21" spans="1:5" ht="13.5" thickBot="1" x14ac:dyDescent="0.25">
      <c r="A21" s="66"/>
      <c r="B21" s="68">
        <v>2006</v>
      </c>
      <c r="C21" s="49">
        <v>48958</v>
      </c>
      <c r="D21" s="16">
        <v>48624</v>
      </c>
    </row>
    <row r="22" spans="1:5" ht="13.5" thickBot="1" x14ac:dyDescent="0.25">
      <c r="A22" s="66"/>
      <c r="B22" s="68">
        <v>2007</v>
      </c>
      <c r="C22" s="49">
        <v>58742</v>
      </c>
      <c r="D22" s="16">
        <v>58100</v>
      </c>
    </row>
    <row r="23" spans="1:5" ht="13.5" thickBot="1" x14ac:dyDescent="0.25">
      <c r="A23" s="66"/>
      <c r="B23" s="68">
        <v>2008</v>
      </c>
      <c r="C23" s="49">
        <v>114259</v>
      </c>
      <c r="D23" s="16">
        <v>113438</v>
      </c>
    </row>
    <row r="24" spans="1:5" ht="13.5" thickBot="1" x14ac:dyDescent="0.25">
      <c r="A24" s="66"/>
      <c r="B24" s="68">
        <v>2009</v>
      </c>
      <c r="C24" s="49">
        <v>185410</v>
      </c>
      <c r="D24" s="16">
        <v>184743</v>
      </c>
    </row>
    <row r="25" spans="1:5" ht="13.5" thickBot="1" x14ac:dyDescent="0.25">
      <c r="A25" s="66"/>
      <c r="B25" s="68">
        <v>2010</v>
      </c>
      <c r="C25" s="49">
        <v>173487</v>
      </c>
      <c r="D25" s="16">
        <v>172289</v>
      </c>
    </row>
    <row r="26" spans="1:5" ht="13.5" thickBot="1" x14ac:dyDescent="0.25">
      <c r="A26" s="66"/>
      <c r="B26" s="68">
        <v>2011</v>
      </c>
      <c r="C26" s="49">
        <v>165219</v>
      </c>
      <c r="D26" s="16">
        <v>164477</v>
      </c>
    </row>
    <row r="27" spans="1:5" ht="13.5" thickBot="1" x14ac:dyDescent="0.25">
      <c r="A27" s="66"/>
      <c r="B27" s="68">
        <v>2012</v>
      </c>
      <c r="C27" s="49">
        <v>172950</v>
      </c>
      <c r="D27" s="16">
        <v>171799</v>
      </c>
    </row>
    <row r="28" spans="1:5" ht="13.5" thickBot="1" x14ac:dyDescent="0.25">
      <c r="A28" s="66"/>
      <c r="B28" s="68">
        <v>2013</v>
      </c>
      <c r="C28" s="49">
        <v>320941</v>
      </c>
      <c r="D28" s="16">
        <v>316536</v>
      </c>
    </row>
    <row r="29" spans="1:5" ht="13.5" thickBot="1" x14ac:dyDescent="0.25">
      <c r="A29" s="66"/>
      <c r="B29" s="68">
        <v>2014</v>
      </c>
      <c r="C29" s="49">
        <v>304416</v>
      </c>
      <c r="D29" s="16">
        <v>297415</v>
      </c>
    </row>
    <row r="30" spans="1:5" ht="13.5" thickBot="1" x14ac:dyDescent="0.25">
      <c r="A30" s="66"/>
      <c r="B30" s="68">
        <v>2015</v>
      </c>
      <c r="C30" s="49">
        <v>214613</v>
      </c>
      <c r="D30" s="16">
        <v>206314</v>
      </c>
    </row>
    <row r="31" spans="1:5" ht="13.5" thickBot="1" x14ac:dyDescent="0.25">
      <c r="A31" s="66"/>
      <c r="B31" s="68">
        <v>2016</v>
      </c>
      <c r="C31" s="49">
        <v>125058</v>
      </c>
      <c r="D31" s="16">
        <v>117458</v>
      </c>
    </row>
    <row r="32" spans="1:5" ht="13.5" thickBot="1" x14ac:dyDescent="0.25">
      <c r="A32" s="66"/>
      <c r="B32" s="68">
        <v>2017</v>
      </c>
      <c r="C32" s="49">
        <v>42777</v>
      </c>
      <c r="D32" s="16">
        <v>38059</v>
      </c>
    </row>
    <row r="33" spans="1:4" ht="13.5" thickBot="1" x14ac:dyDescent="0.25">
      <c r="A33" s="66"/>
      <c r="B33" s="68">
        <v>2018</v>
      </c>
      <c r="C33" s="49">
        <v>44967</v>
      </c>
      <c r="D33" s="16">
        <v>37321</v>
      </c>
    </row>
    <row r="34" spans="1:4" ht="13.5" thickBot="1" x14ac:dyDescent="0.25">
      <c r="A34" s="66"/>
      <c r="B34" s="68">
        <v>2019</v>
      </c>
      <c r="C34" s="49">
        <v>46986</v>
      </c>
      <c r="D34" s="16">
        <v>45291</v>
      </c>
    </row>
    <row r="35" spans="1:4" ht="13.5" thickBot="1" x14ac:dyDescent="0.25">
      <c r="A35" s="66"/>
      <c r="B35" s="68">
        <v>2020</v>
      </c>
      <c r="C35" s="49">
        <v>42383</v>
      </c>
      <c r="D35" s="16">
        <v>40522</v>
      </c>
    </row>
    <row r="36" spans="1:4" ht="13.5" thickBot="1" x14ac:dyDescent="0.25">
      <c r="A36" s="66"/>
      <c r="B36" s="68">
        <v>2021</v>
      </c>
      <c r="C36" s="49">
        <v>51245</v>
      </c>
      <c r="D36" s="16">
        <v>50005</v>
      </c>
    </row>
    <row r="37" spans="1:4" ht="13.5" thickBot="1" x14ac:dyDescent="0.25">
      <c r="A37" s="66"/>
      <c r="B37" s="68">
        <v>2022</v>
      </c>
      <c r="C37" s="49">
        <v>46543</v>
      </c>
      <c r="D37" s="16">
        <v>45764</v>
      </c>
    </row>
    <row r="38" spans="1:4" ht="13.5" thickBot="1" x14ac:dyDescent="0.25">
      <c r="A38" s="66"/>
      <c r="B38" s="68">
        <v>2023</v>
      </c>
      <c r="C38" s="49">
        <v>49145</v>
      </c>
      <c r="D38" s="16">
        <v>48430</v>
      </c>
    </row>
    <row r="39" spans="1:4" ht="13.5" thickBot="1" x14ac:dyDescent="0.25">
      <c r="A39" s="66"/>
      <c r="B39" s="68">
        <v>2024</v>
      </c>
      <c r="C39" s="49">
        <v>53886</v>
      </c>
      <c r="D39" s="16">
        <v>53338</v>
      </c>
    </row>
    <row r="40" spans="1:4" ht="13.5" thickBot="1" x14ac:dyDescent="0.25">
      <c r="A40" s="66"/>
      <c r="B40" s="69">
        <v>2025</v>
      </c>
      <c r="C40" s="60">
        <v>45488</v>
      </c>
      <c r="D40" s="61">
        <v>44967</v>
      </c>
    </row>
    <row r="41" spans="1:4" x14ac:dyDescent="0.2">
      <c r="B41" s="20"/>
      <c r="C41" s="20"/>
      <c r="D41" s="20"/>
    </row>
    <row r="43" spans="1:4" ht="13.5" thickBot="1" x14ac:dyDescent="0.25"/>
    <row r="44" spans="1:4" ht="16.5" customHeight="1" thickBot="1" x14ac:dyDescent="0.25">
      <c r="B44" s="63" t="s">
        <v>103</v>
      </c>
      <c r="C44" s="78" t="s">
        <v>44</v>
      </c>
      <c r="D44" s="79" t="s">
        <v>104</v>
      </c>
    </row>
    <row r="45" spans="1:4" ht="13.5" thickBot="1" x14ac:dyDescent="0.25">
      <c r="A45" s="66"/>
      <c r="B45" s="67" t="s">
        <v>20</v>
      </c>
      <c r="C45" s="48">
        <v>21018</v>
      </c>
      <c r="D45" s="15">
        <v>20906</v>
      </c>
    </row>
    <row r="46" spans="1:4" ht="13.5" thickBot="1" x14ac:dyDescent="0.25">
      <c r="A46" s="66"/>
      <c r="B46" s="68" t="s">
        <v>64</v>
      </c>
      <c r="C46" s="49">
        <v>6795</v>
      </c>
      <c r="D46" s="16">
        <v>6544</v>
      </c>
    </row>
    <row r="47" spans="1:4" ht="13.5" thickBot="1" x14ac:dyDescent="0.25">
      <c r="A47" s="66"/>
      <c r="B47" s="68" t="s">
        <v>29</v>
      </c>
      <c r="C47" s="49">
        <v>3944</v>
      </c>
      <c r="D47" s="16">
        <v>3931</v>
      </c>
    </row>
    <row r="48" spans="1:4" ht="13.5" thickBot="1" x14ac:dyDescent="0.25">
      <c r="A48" s="66"/>
      <c r="B48" s="68" t="s">
        <v>58</v>
      </c>
      <c r="C48" s="49">
        <v>3803</v>
      </c>
      <c r="D48" s="16">
        <v>3769</v>
      </c>
    </row>
    <row r="49" spans="2:4" ht="13.5" thickBot="1" x14ac:dyDescent="0.25">
      <c r="B49" s="69" t="s">
        <v>67</v>
      </c>
      <c r="C49" s="60">
        <v>2132</v>
      </c>
      <c r="D49" s="61">
        <v>2116</v>
      </c>
    </row>
    <row r="61" spans="2:4" ht="13.5" thickBot="1" x14ac:dyDescent="0.25"/>
    <row r="62" spans="2:4" ht="17.25" customHeight="1" thickBot="1" x14ac:dyDescent="0.25">
      <c r="B62" s="63" t="s">
        <v>105</v>
      </c>
      <c r="C62" s="78" t="s">
        <v>44</v>
      </c>
      <c r="D62" s="79" t="s">
        <v>104</v>
      </c>
    </row>
    <row r="63" spans="2:4" ht="13.5" thickBot="1" x14ac:dyDescent="0.25">
      <c r="B63" s="67" t="s">
        <v>20</v>
      </c>
      <c r="C63" s="48">
        <v>21018</v>
      </c>
      <c r="D63" s="15">
        <v>20906</v>
      </c>
    </row>
    <row r="64" spans="2:4" ht="13.5" thickBot="1" x14ac:dyDescent="0.25">
      <c r="B64" s="68" t="s">
        <v>4</v>
      </c>
      <c r="C64" s="49">
        <v>6421</v>
      </c>
      <c r="D64" s="16">
        <v>6186</v>
      </c>
    </row>
    <row r="65" spans="2:4" ht="13.5" thickBot="1" x14ac:dyDescent="0.25">
      <c r="B65" s="68" t="s">
        <v>29</v>
      </c>
      <c r="C65" s="49">
        <v>3944</v>
      </c>
      <c r="D65" s="16">
        <v>3931</v>
      </c>
    </row>
    <row r="66" spans="2:4" ht="13.5" thickBot="1" x14ac:dyDescent="0.25">
      <c r="B66" s="68" t="s">
        <v>31</v>
      </c>
      <c r="C66" s="49">
        <v>2097</v>
      </c>
      <c r="D66" s="16">
        <v>2091</v>
      </c>
    </row>
    <row r="67" spans="2:4" ht="13.5" thickBot="1" x14ac:dyDescent="0.25">
      <c r="B67" s="68" t="s">
        <v>38</v>
      </c>
      <c r="C67" s="49">
        <v>1886</v>
      </c>
      <c r="D67" s="16">
        <v>1875</v>
      </c>
    </row>
    <row r="68" spans="2:4" ht="13.5" thickBot="1" x14ac:dyDescent="0.25">
      <c r="B68" s="68" t="s">
        <v>9</v>
      </c>
      <c r="C68" s="49">
        <v>1404</v>
      </c>
      <c r="D68" s="16">
        <v>1389</v>
      </c>
    </row>
    <row r="69" spans="2:4" ht="13.5" thickBot="1" x14ac:dyDescent="0.25">
      <c r="B69" s="68" t="s">
        <v>1</v>
      </c>
      <c r="C69" s="49">
        <v>1042</v>
      </c>
      <c r="D69" s="16">
        <v>1037</v>
      </c>
    </row>
    <row r="70" spans="2:4" ht="13.5" thickBot="1" x14ac:dyDescent="0.25">
      <c r="B70" s="68" t="s">
        <v>21</v>
      </c>
      <c r="C70" s="49">
        <v>780</v>
      </c>
      <c r="D70" s="16">
        <v>772</v>
      </c>
    </row>
    <row r="71" spans="2:4" ht="13.5" thickBot="1" x14ac:dyDescent="0.25">
      <c r="B71" s="68" t="s">
        <v>36</v>
      </c>
      <c r="C71" s="49">
        <v>632</v>
      </c>
      <c r="D71" s="16">
        <v>622</v>
      </c>
    </row>
    <row r="72" spans="2:4" ht="13.5" thickBot="1" x14ac:dyDescent="0.25">
      <c r="B72" s="68" t="s">
        <v>40</v>
      </c>
      <c r="C72" s="49">
        <v>621</v>
      </c>
      <c r="D72" s="16">
        <v>618</v>
      </c>
    </row>
    <row r="73" spans="2:4" ht="13.5" thickBot="1" x14ac:dyDescent="0.25">
      <c r="B73" s="69" t="s">
        <v>24</v>
      </c>
      <c r="C73" s="60">
        <v>586</v>
      </c>
      <c r="D73" s="61">
        <v>581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5:AQ46"/>
  <sheetViews>
    <sheetView zoomScaleNormal="100" workbookViewId="0">
      <pane xSplit="1" topLeftCell="B1" activePane="topRight" state="frozen"/>
      <selection pane="topRight"/>
    </sheetView>
  </sheetViews>
  <sheetFormatPr baseColWidth="10" defaultColWidth="11" defaultRowHeight="12.75" x14ac:dyDescent="0.2"/>
  <cols>
    <col min="1" max="1" width="18.875" style="1" customWidth="1"/>
    <col min="2" max="31" width="10.625" style="1" customWidth="1"/>
    <col min="32" max="16384" width="11" style="1"/>
  </cols>
  <sheetData>
    <row r="15" spans="2:37" x14ac:dyDescent="0.2">
      <c r="B15" s="8" t="s">
        <v>91</v>
      </c>
    </row>
    <row r="16" spans="2:37" s="6" customFormat="1" ht="1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43" s="6" customFormat="1" ht="20.25" customHeight="1" x14ac:dyDescent="0.2">
      <c r="A17" s="24"/>
      <c r="B17" s="85">
        <v>2005</v>
      </c>
      <c r="C17" s="83"/>
      <c r="D17" s="82">
        <v>2006</v>
      </c>
      <c r="E17" s="83"/>
      <c r="F17" s="84">
        <v>2007</v>
      </c>
      <c r="G17" s="83"/>
      <c r="H17" s="82">
        <v>2008</v>
      </c>
      <c r="I17" s="84"/>
      <c r="J17" s="82">
        <v>2009</v>
      </c>
      <c r="K17" s="83"/>
      <c r="L17" s="84">
        <v>2010</v>
      </c>
      <c r="M17" s="83"/>
      <c r="N17" s="82">
        <v>2011</v>
      </c>
      <c r="O17" s="84"/>
      <c r="P17" s="82">
        <v>2012</v>
      </c>
      <c r="Q17" s="83"/>
      <c r="R17" s="84">
        <v>2013</v>
      </c>
      <c r="S17" s="83"/>
      <c r="T17" s="82">
        <v>2014</v>
      </c>
      <c r="U17" s="84"/>
      <c r="V17" s="82">
        <v>2015</v>
      </c>
      <c r="W17" s="83"/>
      <c r="X17" s="84">
        <v>2016</v>
      </c>
      <c r="Y17" s="83"/>
      <c r="Z17" s="82">
        <v>2017</v>
      </c>
      <c r="AA17" s="84"/>
      <c r="AB17" s="82">
        <v>2018</v>
      </c>
      <c r="AC17" s="83"/>
      <c r="AD17" s="84">
        <v>2019</v>
      </c>
      <c r="AE17" s="83"/>
      <c r="AF17" s="82">
        <v>2020</v>
      </c>
      <c r="AG17" s="84"/>
      <c r="AH17" s="82">
        <v>2021</v>
      </c>
      <c r="AI17" s="83"/>
      <c r="AJ17" s="82">
        <v>2022</v>
      </c>
      <c r="AK17" s="83"/>
      <c r="AL17" s="82">
        <v>2023</v>
      </c>
      <c r="AM17" s="83"/>
      <c r="AN17" s="82">
        <v>2024</v>
      </c>
      <c r="AO17" s="83"/>
      <c r="AP17" s="82">
        <v>2025</v>
      </c>
      <c r="AQ17" s="83"/>
    </row>
    <row r="18" spans="1:43" s="6" customFormat="1" ht="18" customHeight="1" thickBot="1" x14ac:dyDescent="0.25">
      <c r="A18" s="21"/>
      <c r="B18" s="22" t="s">
        <v>44</v>
      </c>
      <c r="C18" s="23" t="s">
        <v>45</v>
      </c>
      <c r="D18" s="22" t="s">
        <v>44</v>
      </c>
      <c r="E18" s="23" t="s">
        <v>45</v>
      </c>
      <c r="F18" s="22" t="s">
        <v>44</v>
      </c>
      <c r="G18" s="23" t="s">
        <v>45</v>
      </c>
      <c r="H18" s="22" t="s">
        <v>44</v>
      </c>
      <c r="I18" s="23" t="s">
        <v>45</v>
      </c>
      <c r="J18" s="22" t="s">
        <v>44</v>
      </c>
      <c r="K18" s="23" t="s">
        <v>45</v>
      </c>
      <c r="L18" s="22" t="s">
        <v>44</v>
      </c>
      <c r="M18" s="23" t="s">
        <v>45</v>
      </c>
      <c r="N18" s="22" t="s">
        <v>44</v>
      </c>
      <c r="O18" s="23" t="s">
        <v>45</v>
      </c>
      <c r="P18" s="22" t="s">
        <v>44</v>
      </c>
      <c r="Q18" s="23" t="s">
        <v>45</v>
      </c>
      <c r="R18" s="22" t="s">
        <v>44</v>
      </c>
      <c r="S18" s="23" t="s">
        <v>45</v>
      </c>
      <c r="T18" s="22" t="s">
        <v>44</v>
      </c>
      <c r="U18" s="23" t="s">
        <v>45</v>
      </c>
      <c r="V18" s="22" t="s">
        <v>44</v>
      </c>
      <c r="W18" s="23" t="s">
        <v>45</v>
      </c>
      <c r="X18" s="22" t="s">
        <v>44</v>
      </c>
      <c r="Y18" s="23" t="s">
        <v>45</v>
      </c>
      <c r="Z18" s="22" t="s">
        <v>44</v>
      </c>
      <c r="AA18" s="23" t="s">
        <v>45</v>
      </c>
      <c r="AB18" s="22" t="s">
        <v>44</v>
      </c>
      <c r="AC18" s="23" t="s">
        <v>45</v>
      </c>
      <c r="AD18" s="22" t="s">
        <v>44</v>
      </c>
      <c r="AE18" s="23" t="s">
        <v>45</v>
      </c>
      <c r="AF18" s="22" t="s">
        <v>44</v>
      </c>
      <c r="AG18" s="23" t="s">
        <v>45</v>
      </c>
      <c r="AH18" s="22" t="s">
        <v>44</v>
      </c>
      <c r="AI18" s="23" t="s">
        <v>45</v>
      </c>
      <c r="AJ18" s="22" t="s">
        <v>44</v>
      </c>
      <c r="AK18" s="23" t="s">
        <v>45</v>
      </c>
      <c r="AL18" s="22" t="s">
        <v>44</v>
      </c>
      <c r="AM18" s="23" t="s">
        <v>45</v>
      </c>
      <c r="AN18" s="22" t="s">
        <v>44</v>
      </c>
      <c r="AO18" s="23" t="s">
        <v>45</v>
      </c>
      <c r="AP18" s="22" t="s">
        <v>44</v>
      </c>
      <c r="AQ18" s="23" t="s">
        <v>45</v>
      </c>
    </row>
    <row r="19" spans="1:43" s="6" customFormat="1" ht="12.75" customHeight="1" thickBot="1" x14ac:dyDescent="0.25">
      <c r="A19" s="59" t="s">
        <v>58</v>
      </c>
      <c r="B19" s="48">
        <f>+Provincias!B22+Provincias!B29+Provincias!B32+Provincias!B36+Provincias!B39+Provincias!B47+Provincias!B41+Provincias!B59</f>
        <v>3954</v>
      </c>
      <c r="C19" s="15">
        <f>+Provincias!C22+Provincias!C29+Provincias!C32+Provincias!C36+Provincias!C39+Provincias!C47+Provincias!C41+Provincias!C59</f>
        <v>3908</v>
      </c>
      <c r="D19" s="13">
        <f>+Provincias!D22+Provincias!D29+Provincias!D32+Provincias!D36+Provincias!D39+Provincias!D47+Provincias!D41+Provincias!D59</f>
        <v>4006</v>
      </c>
      <c r="E19" s="15">
        <f>+Provincias!E22+Provincias!E29+Provincias!E32+Provincias!E36+Provincias!E39+Provincias!E47+Provincias!E41+Provincias!E59</f>
        <v>3992</v>
      </c>
      <c r="F19" s="13">
        <f>+Provincias!F22+Provincias!F29+Provincias!F32+Provincias!F36+Provincias!F39+Provincias!F47+Provincias!F41+Provincias!F59</f>
        <v>4573</v>
      </c>
      <c r="G19" s="15">
        <f>+Provincias!G22+Provincias!G29+Provincias!G32+Provincias!G36+Provincias!G39+Provincias!G47+Provincias!G41+Provincias!G59</f>
        <v>4558</v>
      </c>
      <c r="H19" s="13">
        <f>+Provincias!H22+Provincias!H29+Provincias!H32+Provincias!H36+Provincias!H39+Provincias!H47+Provincias!H41+Provincias!H59</f>
        <v>9765</v>
      </c>
      <c r="I19" s="15">
        <f>+Provincias!I22+Provincias!I29+Provincias!I32+Provincias!I36+Provincias!I39+Provincias!I47+Provincias!I41+Provincias!I59</f>
        <v>9739</v>
      </c>
      <c r="J19" s="13">
        <f>+Provincias!J22+Provincias!J29+Provincias!J32+Provincias!J36+Provincias!J39+Provincias!J47+Provincias!J41+Provincias!J59</f>
        <v>13671</v>
      </c>
      <c r="K19" s="15">
        <f>+Provincias!K22+Provincias!K29+Provincias!K32+Provincias!K36+Provincias!K39+Provincias!K47+Provincias!K41+Provincias!K59</f>
        <v>13637</v>
      </c>
      <c r="L19" s="13">
        <f>+Provincias!L22+Provincias!L29+Provincias!L32+Provincias!L36+Provincias!L39+Provincias!L47+Provincias!L41+Provincias!L59</f>
        <v>11603</v>
      </c>
      <c r="M19" s="15">
        <f>+Provincias!M22+Provincias!M29+Provincias!M32+Provincias!M36+Provincias!M39+Provincias!M47+Provincias!M41+Provincias!M59</f>
        <v>11478</v>
      </c>
      <c r="N19" s="13">
        <f>+Provincias!N22+Provincias!N29+Provincias!N32+Provincias!N36+Provincias!N39+Provincias!N47+Provincias!N41+Provincias!N59</f>
        <v>10270</v>
      </c>
      <c r="O19" s="15">
        <f>+Provincias!O22+Provincias!O29+Provincias!O32+Provincias!O36+Provincias!O39+Provincias!O47+Provincias!O41+Provincias!O59</f>
        <v>10224</v>
      </c>
      <c r="P19" s="13">
        <f>+Provincias!P22+Provincias!P29+Provincias!P32+Provincias!P36+Provincias!P39+Provincias!P47+Provincias!P41+Provincias!P59</f>
        <v>9551</v>
      </c>
      <c r="Q19" s="15">
        <f>+Provincias!Q22+Provincias!Q29+Provincias!Q32+Provincias!Q36+Provincias!Q39+Provincias!Q47+Provincias!Q41+Provincias!Q59</f>
        <v>9471</v>
      </c>
      <c r="R19" s="13">
        <f>+Provincias!R22+Provincias!R29+Provincias!R32+Provincias!R36+Provincias!R39+Provincias!R47+Provincias!R41+Provincias!R59</f>
        <v>33423</v>
      </c>
      <c r="S19" s="15">
        <f>+Provincias!S22+Provincias!S29+Provincias!S32+Provincias!S36+Provincias!S39+Provincias!S47+Provincias!S41+Provincias!S59</f>
        <v>33070</v>
      </c>
      <c r="T19" s="13">
        <f>+Provincias!T22+Provincias!T29+Provincias!T32+Provincias!T36+Provincias!T39+Provincias!T47+Provincias!T41+Provincias!T59</f>
        <v>33831</v>
      </c>
      <c r="U19" s="15">
        <f>+Provincias!U22+Provincias!U29+Provincias!U32+Provincias!U36+Provincias!U39+Provincias!U47+Provincias!U41+Provincias!U59</f>
        <v>33117</v>
      </c>
      <c r="V19" s="13">
        <f>+Provincias!V22+Provincias!V29+Provincias!V32+Provincias!V36+Provincias!V39+Provincias!V47+Provincias!V41+Provincias!V59</f>
        <v>20920</v>
      </c>
      <c r="W19" s="15">
        <f>+Provincias!W22+Provincias!W29+Provincias!W32+Provincias!W36+Provincias!W39+Provincias!W47+Provincias!W41+Provincias!W59</f>
        <v>20293</v>
      </c>
      <c r="X19" s="13">
        <f>+Provincias!X22+Provincias!X29+Provincias!X32+Provincias!X36+Provincias!X39+Provincias!X47+Provincias!X41+Provincias!X59</f>
        <v>11634</v>
      </c>
      <c r="Y19" s="15">
        <f>+Provincias!Y22+Provincias!Y29+Provincias!Y32+Provincias!Y36+Provincias!Y39+Provincias!Y47+Provincias!Y41+Provincias!Y59</f>
        <v>11124</v>
      </c>
      <c r="Z19" s="13">
        <f>+Provincias!Z22+Provincias!Z29+Provincias!Z32+Provincias!Z36+Provincias!Z39+Provincias!Z47+Provincias!Z41+Provincias!Z59</f>
        <v>3097</v>
      </c>
      <c r="AA19" s="15">
        <f>+Provincias!AA22+Provincias!AA29+Provincias!AA32+Provincias!AA36+Provincias!AA39+Provincias!AA47+Provincias!AA41+Provincias!AA59</f>
        <v>2730</v>
      </c>
      <c r="AB19" s="13">
        <f>+Provincias!AB22+Provincias!AB29+Provincias!AB32+Provincias!AB36+Provincias!AB39+Provincias!AB47+Provincias!AB41+Provincias!AB59</f>
        <v>3042</v>
      </c>
      <c r="AC19" s="15">
        <f>+Provincias!AC22+Provincias!AC29+Provincias!AC32+Provincias!AC36+Provincias!AC39+Provincias!AC47+Provincias!AC41+Provincias!AC59</f>
        <v>2847</v>
      </c>
      <c r="AD19" s="13">
        <f>+Provincias!AD22+Provincias!AD29+Provincias!AD32+Provincias!AD36+Provincias!AD39+Provincias!AD47+Provincias!AD41+Provincias!AD59</f>
        <v>3263</v>
      </c>
      <c r="AE19" s="15">
        <f>+Provincias!AE22+Provincias!AE29+Provincias!AE32+Provincias!AE36+Provincias!AE39+Provincias!AE47+Provincias!AE41+Provincias!AE59</f>
        <v>3197</v>
      </c>
      <c r="AF19" s="13">
        <f>+Provincias!AF22+Provincias!AF29+Provincias!AF32+Provincias!AF36+Provincias!AF39+Provincias!AF47+Provincias!AF41+Provincias!AF59</f>
        <v>2969</v>
      </c>
      <c r="AG19" s="15">
        <f>+Provincias!AG22+Provincias!AG29+Provincias!AG32+Provincias!AG36+Provincias!AG39+Provincias!AG47+Provincias!AG41+Provincias!AG59</f>
        <v>2898</v>
      </c>
      <c r="AH19" s="13">
        <f>+Provincias!AH22+Provincias!AH29+Provincias!AH32+Provincias!AH36+Provincias!AH39+Provincias!AH47+Provincias!AH41+Provincias!AH59</f>
        <v>3852</v>
      </c>
      <c r="AI19" s="15">
        <f>+Provincias!AI22+Provincias!AI29+Provincias!AI32+Provincias!AI36+Provincias!AI39+Provincias!AI47+Provincias!AI41+Provincias!AI59</f>
        <v>3787</v>
      </c>
      <c r="AJ19" s="13">
        <f>+Provincias!AJ22+Provincias!AJ29+Provincias!AJ32+Provincias!AJ36+Provincias!AJ39+Provincias!AJ47+Provincias!AJ41+Provincias!AJ59</f>
        <v>3702</v>
      </c>
      <c r="AK19" s="15">
        <f>+Provincias!AK22+Provincias!AK29+Provincias!AK32+Provincias!AK36+Provincias!AK39+Provincias!AK47+Provincias!AK41+Provincias!AK59</f>
        <v>3638</v>
      </c>
      <c r="AL19" s="13">
        <f>+Provincias!AL22+Provincias!AL29+Provincias!AL32+Provincias!AL36+Provincias!AL39+Provincias!AL47+Provincias!AL41+Provincias!AL59</f>
        <v>3717</v>
      </c>
      <c r="AM19" s="15">
        <f>+Provincias!AM22+Provincias!AM29+Provincias!AM32+Provincias!AM36+Provincias!AM39+Provincias!AM47+Provincias!AM41+Provincias!AM59</f>
        <v>3675</v>
      </c>
      <c r="AN19">
        <f>+Provincias!AN22+Provincias!AN29+Provincias!AN32+Provincias!AN36+Provincias!AN39+Provincias!AN47+Provincias!AN41+Provincias!AN59</f>
        <v>4358</v>
      </c>
      <c r="AO19" s="38">
        <f>+Provincias!AO22+Provincias!AO29+Provincias!AO32+Provincias!AO36+Provincias!AO39+Provincias!AO47+Provincias!AO41+Provincias!AO59</f>
        <v>4316</v>
      </c>
      <c r="AP19" s="13">
        <f>+Provincias!AP22+Provincias!AP29+Provincias!AP32+Provincias!AP36+Provincias!AP39+Provincias!AP47+Provincias!AP41+Provincias!AP59</f>
        <v>3803</v>
      </c>
      <c r="AQ19" s="15">
        <f>+Provincias!AQ22+Provincias!AQ29+Provincias!AQ32+Provincias!AQ36+Provincias!AQ39+Provincias!AQ47+Provincias!AQ41+Provincias!AQ59</f>
        <v>3769</v>
      </c>
    </row>
    <row r="20" spans="1:43" s="6" customFormat="1" ht="12.75" customHeight="1" thickBot="1" x14ac:dyDescent="0.25">
      <c r="A20" s="46" t="s">
        <v>59</v>
      </c>
      <c r="B20" s="49">
        <f>+Provincias!B68+Provincias!B40+Provincias!B62</f>
        <v>702</v>
      </c>
      <c r="C20" s="16">
        <f>+Provincias!C68+Provincias!C40+Provincias!C62</f>
        <v>681</v>
      </c>
      <c r="D20" s="14">
        <f>+Provincias!D68+Provincias!D40+Provincias!D62</f>
        <v>962</v>
      </c>
      <c r="E20" s="16">
        <f>+Provincias!E68+Provincias!E40+Provincias!E62</f>
        <v>960</v>
      </c>
      <c r="F20" s="14">
        <f>+Provincias!F68+Provincias!F40+Provincias!F62</f>
        <v>1026</v>
      </c>
      <c r="G20" s="16">
        <f>+Provincias!G68+Provincias!G40+Provincias!G62</f>
        <v>1017</v>
      </c>
      <c r="H20" s="14">
        <f>+Provincias!H68+Provincias!H40+Provincias!H62</f>
        <v>2485</v>
      </c>
      <c r="I20" s="16">
        <f>+Provincias!I68+Provincias!I40+Provincias!I62</f>
        <v>2437</v>
      </c>
      <c r="J20" s="14">
        <f>+Provincias!J68+Provincias!J40+Provincias!J62</f>
        <v>3861</v>
      </c>
      <c r="K20" s="16">
        <f>+Provincias!K68+Provincias!K40+Provincias!K62</f>
        <v>3835</v>
      </c>
      <c r="L20" s="14">
        <f>+Provincias!L68+Provincias!L40+Provincias!L62</f>
        <v>3111</v>
      </c>
      <c r="M20" s="16">
        <f>+Provincias!M68+Provincias!M40+Provincias!M62</f>
        <v>3085</v>
      </c>
      <c r="N20" s="14">
        <f>+Provincias!N68+Provincias!N40+Provincias!N62</f>
        <v>3255</v>
      </c>
      <c r="O20" s="16">
        <f>+Provincias!O68+Provincias!O40+Provincias!O62</f>
        <v>3197</v>
      </c>
      <c r="P20" s="14">
        <f>+Provincias!P68+Provincias!P40+Provincias!P62</f>
        <v>3323</v>
      </c>
      <c r="Q20" s="16">
        <f>+Provincias!Q68+Provincias!Q40+Provincias!Q62</f>
        <v>3299</v>
      </c>
      <c r="R20" s="14">
        <f>+Provincias!R68+Provincias!R40+Provincias!R62</f>
        <v>7305</v>
      </c>
      <c r="S20" s="16">
        <f>+Provincias!S68+Provincias!S40+Provincias!S62</f>
        <v>7214</v>
      </c>
      <c r="T20" s="14">
        <f>+Provincias!T68+Provincias!T40+Provincias!T62</f>
        <v>6812</v>
      </c>
      <c r="U20" s="16">
        <f>+Provincias!U68+Provincias!U40+Provincias!U62</f>
        <v>6599</v>
      </c>
      <c r="V20" s="14">
        <f>+Provincias!V68+Provincias!V40+Provincias!V62</f>
        <v>4075</v>
      </c>
      <c r="W20" s="16">
        <f>+Provincias!W68+Provincias!W40+Provincias!W62</f>
        <v>3896</v>
      </c>
      <c r="X20" s="14">
        <f>+Provincias!X68+Provincias!X40+Provincias!X62</f>
        <v>2424</v>
      </c>
      <c r="Y20" s="16">
        <f>+Provincias!Y68+Provincias!Y40+Provincias!Y62</f>
        <v>2364</v>
      </c>
      <c r="Z20" s="14">
        <f>+Provincias!Z68+Provincias!Z40+Provincias!Z62</f>
        <v>783</v>
      </c>
      <c r="AA20" s="16">
        <f>+Provincias!AA68+Provincias!AA40+Provincias!AA62</f>
        <v>766</v>
      </c>
      <c r="AB20" s="14">
        <f>+Provincias!AB68+Provincias!AB40+Provincias!AB62</f>
        <v>822</v>
      </c>
      <c r="AC20" s="16">
        <f>+Provincias!AC68+Provincias!AC40+Provincias!AC62</f>
        <v>813</v>
      </c>
      <c r="AD20" s="14">
        <f>+Provincias!AD68+Provincias!AD40+Provincias!AD62</f>
        <v>945</v>
      </c>
      <c r="AE20" s="16">
        <f>+Provincias!AE68+Provincias!AE40+Provincias!AE62</f>
        <v>932</v>
      </c>
      <c r="AF20" s="14">
        <f>+Provincias!AF68+Provincias!AF40+Provincias!AF62</f>
        <v>766</v>
      </c>
      <c r="AG20" s="16">
        <f>+Provincias!AG68+Provincias!AG40+Provincias!AG62</f>
        <v>758</v>
      </c>
      <c r="AH20" s="14">
        <f>+Provincias!AH68+Provincias!AH40+Provincias!AH62</f>
        <v>811</v>
      </c>
      <c r="AI20" s="16">
        <f>+Provincias!AI68+Provincias!AI40+Provincias!AI62</f>
        <v>804</v>
      </c>
      <c r="AJ20" s="14">
        <f>+Provincias!AJ68+Provincias!AJ40+Provincias!AJ62</f>
        <v>742</v>
      </c>
      <c r="AK20" s="16">
        <f>+Provincias!AK68+Provincias!AK40+Provincias!AK62</f>
        <v>738</v>
      </c>
      <c r="AL20" s="14">
        <f>+Provincias!AL68+Provincias!AL40+Provincias!AL62</f>
        <v>802</v>
      </c>
      <c r="AM20" s="16">
        <f>+Provincias!AM68+Provincias!AM40+Provincias!AM62</f>
        <v>796</v>
      </c>
      <c r="AN20">
        <f>+Provincias!AN68+Provincias!AN40+Provincias!AN62</f>
        <v>798</v>
      </c>
      <c r="AO20" s="39">
        <f>+Provincias!AO68+Provincias!AO40+Provincias!AO62</f>
        <v>791</v>
      </c>
      <c r="AP20" s="14">
        <f>+Provincias!AP68+Provincias!AP40+Provincias!AP62</f>
        <v>687</v>
      </c>
      <c r="AQ20" s="16">
        <f>+Provincias!AQ68+Provincias!AQ40+Provincias!AQ62</f>
        <v>683</v>
      </c>
    </row>
    <row r="21" spans="1:43" s="6" customFormat="1" ht="12.75" customHeight="1" thickBot="1" x14ac:dyDescent="0.25">
      <c r="A21" s="46" t="s">
        <v>57</v>
      </c>
      <c r="B21" s="49">
        <f>+Provincias!B51</f>
        <v>534</v>
      </c>
      <c r="C21" s="16">
        <f>+Provincias!C51</f>
        <v>534</v>
      </c>
      <c r="D21" s="14">
        <f>+Provincias!D51</f>
        <v>471</v>
      </c>
      <c r="E21" s="16">
        <f>+Provincias!E51</f>
        <v>468</v>
      </c>
      <c r="F21" s="14">
        <f>+Provincias!F51</f>
        <v>595</v>
      </c>
      <c r="G21" s="16">
        <f>+Provincias!G51</f>
        <v>589</v>
      </c>
      <c r="H21" s="14">
        <f>+Provincias!H51</f>
        <v>701</v>
      </c>
      <c r="I21" s="16">
        <f>+Provincias!I51</f>
        <v>668</v>
      </c>
      <c r="J21" s="14">
        <f>+Provincias!J51</f>
        <v>994</v>
      </c>
      <c r="K21" s="16">
        <f>+Provincias!K51</f>
        <v>990</v>
      </c>
      <c r="L21" s="14">
        <f>+Provincias!L51</f>
        <v>925</v>
      </c>
      <c r="M21" s="16">
        <f>+Provincias!M51</f>
        <v>924</v>
      </c>
      <c r="N21" s="14">
        <f>+Provincias!N51</f>
        <v>925</v>
      </c>
      <c r="O21" s="16">
        <f>+Provincias!O51</f>
        <v>924</v>
      </c>
      <c r="P21" s="14">
        <f>+Provincias!P51</f>
        <v>864</v>
      </c>
      <c r="Q21" s="16">
        <f>+Provincias!Q51</f>
        <v>855</v>
      </c>
      <c r="R21" s="14">
        <f>+Provincias!R51</f>
        <v>5443</v>
      </c>
      <c r="S21" s="16">
        <f>+Provincias!S51</f>
        <v>5371</v>
      </c>
      <c r="T21" s="14">
        <f>+Provincias!T51</f>
        <v>5181</v>
      </c>
      <c r="U21" s="16">
        <f>+Provincias!U51</f>
        <v>5017</v>
      </c>
      <c r="V21" s="14">
        <f>+Provincias!V51</f>
        <v>2773</v>
      </c>
      <c r="W21" s="16">
        <f>+Provincias!W51</f>
        <v>2638</v>
      </c>
      <c r="X21" s="14">
        <f>+Provincias!X51</f>
        <v>1421</v>
      </c>
      <c r="Y21" s="16">
        <f>+Provincias!Y51</f>
        <v>1380</v>
      </c>
      <c r="Z21" s="14">
        <f>+Provincias!Z51</f>
        <v>581</v>
      </c>
      <c r="AA21" s="16">
        <f>+Provincias!AA51</f>
        <v>565</v>
      </c>
      <c r="AB21" s="14">
        <f>+Provincias!AB51</f>
        <v>693</v>
      </c>
      <c r="AC21" s="16">
        <f>+Provincias!AC51</f>
        <v>688</v>
      </c>
      <c r="AD21" s="14">
        <f>+Provincias!AD51</f>
        <v>667</v>
      </c>
      <c r="AE21" s="16">
        <f>+Provincias!AE51</f>
        <v>663</v>
      </c>
      <c r="AF21" s="14">
        <f>+Provincias!AF51</f>
        <v>498</v>
      </c>
      <c r="AG21" s="16">
        <f>+Provincias!AG51</f>
        <v>496</v>
      </c>
      <c r="AH21" s="14">
        <f>+Provincias!AH51</f>
        <v>625</v>
      </c>
      <c r="AI21" s="16">
        <f>+Provincias!AI51</f>
        <v>619</v>
      </c>
      <c r="AJ21" s="14">
        <f>+Provincias!AJ51</f>
        <v>706</v>
      </c>
      <c r="AK21" s="16">
        <f>+Provincias!AK51</f>
        <v>702</v>
      </c>
      <c r="AL21" s="14">
        <f>+Provincias!AL51</f>
        <v>679</v>
      </c>
      <c r="AM21" s="16">
        <f>+Provincias!AM51</f>
        <v>676</v>
      </c>
      <c r="AN21">
        <f>+Provincias!AN51</f>
        <v>820</v>
      </c>
      <c r="AO21" s="39">
        <f>+Provincias!AO51</f>
        <v>818</v>
      </c>
      <c r="AP21" s="14">
        <f>+Provincias!AP51</f>
        <v>586</v>
      </c>
      <c r="AQ21" s="16">
        <f>+Provincias!AQ51</f>
        <v>581</v>
      </c>
    </row>
    <row r="22" spans="1:43" s="6" customFormat="1" ht="12.75" customHeight="1" thickBot="1" x14ac:dyDescent="0.25">
      <c r="A22" s="46" t="s">
        <v>60</v>
      </c>
      <c r="B22" s="49">
        <f>+Provincias!B25</f>
        <v>782</v>
      </c>
      <c r="C22" s="16">
        <f>+Provincias!C25</f>
        <v>777</v>
      </c>
      <c r="D22" s="14">
        <f>+Provincias!D25</f>
        <v>874</v>
      </c>
      <c r="E22" s="16">
        <f>+Provincias!E25</f>
        <v>871</v>
      </c>
      <c r="F22" s="14">
        <f>+Provincias!F25</f>
        <v>970</v>
      </c>
      <c r="G22" s="16">
        <f>+Provincias!G25</f>
        <v>967</v>
      </c>
      <c r="H22" s="14">
        <f>+Provincias!H25</f>
        <v>1963</v>
      </c>
      <c r="I22" s="16">
        <f>+Provincias!I25</f>
        <v>1957</v>
      </c>
      <c r="J22" s="14">
        <f>+Provincias!J25</f>
        <v>2589</v>
      </c>
      <c r="K22" s="16">
        <f>+Provincias!K25</f>
        <v>2580</v>
      </c>
      <c r="L22" s="14">
        <f>+Provincias!L25</f>
        <v>2834</v>
      </c>
      <c r="M22" s="16">
        <f>+Provincias!M25</f>
        <v>2730</v>
      </c>
      <c r="N22" s="14">
        <f>+Provincias!N25</f>
        <v>2655</v>
      </c>
      <c r="O22" s="16">
        <f>+Provincias!O25</f>
        <v>2651</v>
      </c>
      <c r="P22" s="14">
        <f>+Provincias!P25</f>
        <v>1658</v>
      </c>
      <c r="Q22" s="16">
        <f>+Provincias!Q25</f>
        <v>1637</v>
      </c>
      <c r="R22" s="14">
        <f>+Provincias!R25</f>
        <v>6587</v>
      </c>
      <c r="S22" s="16">
        <f>+Provincias!S25</f>
        <v>6552</v>
      </c>
      <c r="T22" s="14">
        <f>+Provincias!T25</f>
        <v>5918</v>
      </c>
      <c r="U22" s="16">
        <f>+Provincias!U25</f>
        <v>5842</v>
      </c>
      <c r="V22" s="14">
        <f>+Provincias!V25</f>
        <v>2908</v>
      </c>
      <c r="W22" s="16">
        <f>+Provincias!W25</f>
        <v>2810</v>
      </c>
      <c r="X22" s="14">
        <f>+Provincias!X25</f>
        <v>1931</v>
      </c>
      <c r="Y22" s="16">
        <f>+Provincias!Y25</f>
        <v>1888</v>
      </c>
      <c r="Z22" s="14">
        <f>+Provincias!Z25</f>
        <v>672</v>
      </c>
      <c r="AA22" s="16">
        <f>+Provincias!AA25</f>
        <v>627</v>
      </c>
      <c r="AB22" s="14">
        <f>+Provincias!AB25</f>
        <v>599</v>
      </c>
      <c r="AC22" s="16">
        <f>+Provincias!AC25</f>
        <v>559</v>
      </c>
      <c r="AD22" s="14">
        <f>+Provincias!AD25</f>
        <v>693</v>
      </c>
      <c r="AE22" s="16">
        <f>+Provincias!AE25</f>
        <v>675</v>
      </c>
      <c r="AF22" s="14">
        <f>+Provincias!AF25</f>
        <v>641</v>
      </c>
      <c r="AG22" s="16">
        <f>+Provincias!AG25</f>
        <v>608</v>
      </c>
      <c r="AH22" s="14">
        <f>+Provincias!AH25</f>
        <v>555</v>
      </c>
      <c r="AI22" s="16">
        <f>+Provincias!AI25</f>
        <v>539</v>
      </c>
      <c r="AJ22" s="14">
        <f>+Provincias!AJ25</f>
        <v>447</v>
      </c>
      <c r="AK22" s="16">
        <f>+Provincias!AK25</f>
        <v>439</v>
      </c>
      <c r="AL22" s="14">
        <f>+Provincias!AL25</f>
        <v>436</v>
      </c>
      <c r="AM22" s="16">
        <f>+Provincias!AM25</f>
        <v>430</v>
      </c>
      <c r="AN22">
        <f>+Provincias!AN25</f>
        <v>443</v>
      </c>
      <c r="AO22" s="39">
        <f>+Provincias!AO25</f>
        <v>436</v>
      </c>
      <c r="AP22" s="14">
        <f>+Provincias!AP25</f>
        <v>370</v>
      </c>
      <c r="AQ22" s="16">
        <f>+Provincias!AQ25</f>
        <v>365</v>
      </c>
    </row>
    <row r="23" spans="1:43" s="6" customFormat="1" ht="12.75" customHeight="1" thickBot="1" x14ac:dyDescent="0.25">
      <c r="A23" s="46" t="s">
        <v>61</v>
      </c>
      <c r="B23" s="49">
        <f>+Provincias!B53+Provincias!B56</f>
        <v>1045</v>
      </c>
      <c r="C23" s="16">
        <f>+Provincias!C53+Provincias!C56</f>
        <v>1032</v>
      </c>
      <c r="D23" s="14">
        <f>+Provincias!D53+Provincias!D56</f>
        <v>1027</v>
      </c>
      <c r="E23" s="16">
        <f>+Provincias!E53+Provincias!E56</f>
        <v>973</v>
      </c>
      <c r="F23" s="14">
        <f>+Provincias!F53+Provincias!F56</f>
        <v>1298</v>
      </c>
      <c r="G23" s="16">
        <f>+Provincias!G53+Provincias!G56</f>
        <v>1278</v>
      </c>
      <c r="H23" s="14">
        <f>+Provincias!H53+Provincias!H56</f>
        <v>2307</v>
      </c>
      <c r="I23" s="16">
        <f>+Provincias!I53+Provincias!I56</f>
        <v>2284</v>
      </c>
      <c r="J23" s="14">
        <f>+Provincias!J53+Provincias!J56</f>
        <v>3506</v>
      </c>
      <c r="K23" s="16">
        <f>+Provincias!K53+Provincias!K56</f>
        <v>3496</v>
      </c>
      <c r="L23" s="14">
        <f>+Provincias!L53+Provincias!L56</f>
        <v>3409</v>
      </c>
      <c r="M23" s="16">
        <f>+Provincias!M53+Provincias!M56</f>
        <v>3392</v>
      </c>
      <c r="N23" s="14">
        <f>+Provincias!N53+Provincias!N56</f>
        <v>1924</v>
      </c>
      <c r="O23" s="16">
        <f>+Provincias!O53+Provincias!O56</f>
        <v>1912</v>
      </c>
      <c r="P23" s="14">
        <f>+Provincias!P53+Provincias!P56</f>
        <v>1006</v>
      </c>
      <c r="Q23" s="16">
        <f>+Provincias!Q53+Provincias!Q56</f>
        <v>988</v>
      </c>
      <c r="R23" s="14">
        <f>+Provincias!R53+Provincias!R56</f>
        <v>9853</v>
      </c>
      <c r="S23" s="16">
        <f>+Provincias!S53+Provincias!S56</f>
        <v>9810</v>
      </c>
      <c r="T23" s="14">
        <f>+Provincias!T53+Provincias!T56</f>
        <v>8679</v>
      </c>
      <c r="U23" s="16">
        <f>+Provincias!U53+Provincias!U56</f>
        <v>8513</v>
      </c>
      <c r="V23" s="14">
        <f>+Provincias!V53+Provincias!V56</f>
        <v>4403</v>
      </c>
      <c r="W23" s="16">
        <f>+Provincias!W53+Provincias!W56</f>
        <v>4262</v>
      </c>
      <c r="X23" s="14">
        <f>+Provincias!X53+Provincias!X56</f>
        <v>2426</v>
      </c>
      <c r="Y23" s="16">
        <f>+Provincias!Y53+Provincias!Y56</f>
        <v>2364</v>
      </c>
      <c r="Z23" s="14">
        <f>+Provincias!Z53+Provincias!Z56</f>
        <v>744</v>
      </c>
      <c r="AA23" s="16">
        <f>+Provincias!AA53+Provincias!AA56</f>
        <v>719</v>
      </c>
      <c r="AB23" s="14">
        <f>+Provincias!AB53+Provincias!AB56</f>
        <v>763</v>
      </c>
      <c r="AC23" s="16">
        <f>+Provincias!AC53+Provincias!AC56</f>
        <v>741</v>
      </c>
      <c r="AD23" s="14">
        <f>+Provincias!AD53+Provincias!AD56</f>
        <v>891</v>
      </c>
      <c r="AE23" s="16">
        <f>+Provincias!AE53+Provincias!AE56</f>
        <v>887</v>
      </c>
      <c r="AF23" s="14">
        <f>+Provincias!AF53+Provincias!AF56</f>
        <v>817</v>
      </c>
      <c r="AG23" s="16">
        <f>+Provincias!AG53+Provincias!AG56</f>
        <v>787</v>
      </c>
      <c r="AH23" s="14">
        <f>+Provincias!AH53+Provincias!AH56</f>
        <v>892</v>
      </c>
      <c r="AI23" s="16">
        <f>+Provincias!AI53+Provincias!AI56</f>
        <v>885</v>
      </c>
      <c r="AJ23" s="14">
        <f>+Provincias!AJ53+Provincias!AJ56</f>
        <v>819</v>
      </c>
      <c r="AK23" s="16">
        <f>+Provincias!AK53+Provincias!AK56</f>
        <v>815</v>
      </c>
      <c r="AL23" s="14">
        <f>+Provincias!AL53+Provincias!AL56</f>
        <v>637</v>
      </c>
      <c r="AM23" s="16">
        <f>+Provincias!AM53+Provincias!AM56</f>
        <v>634</v>
      </c>
      <c r="AN23">
        <f>+Provincias!AN53+Provincias!AN56</f>
        <v>624</v>
      </c>
      <c r="AO23" s="39">
        <f>+Provincias!AO53+Provincias!AO56</f>
        <v>618</v>
      </c>
      <c r="AP23" s="14">
        <f>+Provincias!AP53+Provincias!AP56</f>
        <v>527</v>
      </c>
      <c r="AQ23" s="16">
        <f>+Provincias!AQ53+Provincias!AQ56</f>
        <v>522</v>
      </c>
    </row>
    <row r="24" spans="1:43" s="6" customFormat="1" ht="12.75" customHeight="1" thickBot="1" x14ac:dyDescent="0.25">
      <c r="A24" s="46" t="s">
        <v>29</v>
      </c>
      <c r="B24" s="49">
        <f>+Provincias!B57</f>
        <v>1781</v>
      </c>
      <c r="C24" s="16">
        <f>+Provincias!C57</f>
        <v>1771</v>
      </c>
      <c r="D24" s="14">
        <f>+Provincias!D57</f>
        <v>1783</v>
      </c>
      <c r="E24" s="16">
        <f>+Provincias!E57</f>
        <v>1777</v>
      </c>
      <c r="F24" s="14">
        <f>+Provincias!F57</f>
        <v>2365</v>
      </c>
      <c r="G24" s="16">
        <f>+Provincias!G57</f>
        <v>2363</v>
      </c>
      <c r="H24" s="14">
        <f>+Provincias!H57</f>
        <v>3968</v>
      </c>
      <c r="I24" s="16">
        <f>+Provincias!I57</f>
        <v>3948</v>
      </c>
      <c r="J24" s="14">
        <f>+Provincias!J57</f>
        <v>9237</v>
      </c>
      <c r="K24" s="16">
        <f>+Provincias!K57</f>
        <v>9221</v>
      </c>
      <c r="L24" s="14">
        <f>+Provincias!L57</f>
        <v>10911</v>
      </c>
      <c r="M24" s="16">
        <f>+Provincias!M57</f>
        <v>10892</v>
      </c>
      <c r="N24" s="14">
        <f>+Provincias!N57</f>
        <v>13476</v>
      </c>
      <c r="O24" s="16">
        <f>+Provincias!O57</f>
        <v>13428</v>
      </c>
      <c r="P24" s="14">
        <f>+Provincias!P57</f>
        <v>13218</v>
      </c>
      <c r="Q24" s="16">
        <f>+Provincias!Q57</f>
        <v>13142</v>
      </c>
      <c r="R24" s="14">
        <f>+Provincias!R57</f>
        <v>19264</v>
      </c>
      <c r="S24" s="16">
        <f>+Provincias!S57</f>
        <v>18991</v>
      </c>
      <c r="T24" s="14">
        <f>+Provincias!T57</f>
        <v>18883</v>
      </c>
      <c r="U24" s="16">
        <f>+Provincias!U57</f>
        <v>18617</v>
      </c>
      <c r="V24" s="14">
        <f>+Provincias!V57</f>
        <v>16318</v>
      </c>
      <c r="W24" s="16">
        <f>+Provincias!W57</f>
        <v>15983</v>
      </c>
      <c r="X24" s="14">
        <f>+Provincias!X57</f>
        <v>8482</v>
      </c>
      <c r="Y24" s="16">
        <f>+Provincias!Y57</f>
        <v>8226</v>
      </c>
      <c r="Z24" s="14">
        <f>+Provincias!Z57</f>
        <v>2423</v>
      </c>
      <c r="AA24" s="16">
        <f>+Provincias!AA57</f>
        <v>1382</v>
      </c>
      <c r="AB24" s="14">
        <f>+Provincias!AB57</f>
        <v>2871</v>
      </c>
      <c r="AC24" s="16">
        <f>+Provincias!AC57</f>
        <v>-273</v>
      </c>
      <c r="AD24" s="14">
        <f>+Provincias!AD57</f>
        <v>2946</v>
      </c>
      <c r="AE24" s="16">
        <f>+Provincias!AE57</f>
        <v>2924</v>
      </c>
      <c r="AF24" s="14">
        <f>+Provincias!AF57</f>
        <v>1137</v>
      </c>
      <c r="AG24" s="16">
        <f>+Provincias!AG57</f>
        <v>384</v>
      </c>
      <c r="AH24" s="14">
        <f>+Provincias!AH57</f>
        <v>2590</v>
      </c>
      <c r="AI24" s="16">
        <f>+Provincias!AI57</f>
        <v>2310</v>
      </c>
      <c r="AJ24" s="14">
        <f>+Provincias!AJ57</f>
        <v>2580</v>
      </c>
      <c r="AK24" s="16">
        <f>+Provincias!AK57</f>
        <v>2574</v>
      </c>
      <c r="AL24" s="14">
        <f>+Provincias!AL57</f>
        <v>1559</v>
      </c>
      <c r="AM24" s="16">
        <f>+Provincias!AM57</f>
        <v>1534</v>
      </c>
      <c r="AN24">
        <f>+Provincias!AN57</f>
        <v>4443</v>
      </c>
      <c r="AO24" s="39">
        <f>+Provincias!AO57</f>
        <v>4436</v>
      </c>
      <c r="AP24" s="14">
        <f>+Provincias!AP57</f>
        <v>3944</v>
      </c>
      <c r="AQ24" s="16">
        <f>+Provincias!AQ57</f>
        <v>3931</v>
      </c>
    </row>
    <row r="25" spans="1:43" s="6" customFormat="1" ht="12.75" customHeight="1" thickBot="1" x14ac:dyDescent="0.25">
      <c r="A25" s="46" t="s">
        <v>62</v>
      </c>
      <c r="B25" s="49">
        <f>+Provincias!B23+Provincias!B27+Provincias!B42+Provincias!B52+Provincias!B55+Provincias!B58+Provincias!B60+Provincias!B65+Provincias!B67</f>
        <v>937</v>
      </c>
      <c r="C25" s="16">
        <f>+Provincias!C23+Provincias!C27+Provincias!C42+Provincias!C52+Provincias!C55+Provincias!C58+Provincias!C60+Provincias!C65+Provincias!C67</f>
        <v>933</v>
      </c>
      <c r="D25" s="14">
        <f>+Provincias!D23+Provincias!D27+Provincias!D42+Provincias!D52+Provincias!D55+Provincias!D58+Provincias!D60+Provincias!D65+Provincias!D67</f>
        <v>1012</v>
      </c>
      <c r="E25" s="16">
        <f>+Provincias!E23+Provincias!E27+Provincias!E42+Provincias!E52+Provincias!E55+Provincias!E58+Provincias!E60+Provincias!E65+Provincias!E67</f>
        <v>1009</v>
      </c>
      <c r="F25" s="14">
        <f>+Provincias!F23+Provincias!F27+Provincias!F42+Provincias!F52+Provincias!F55+Provincias!F58+Provincias!F60+Provincias!F65+Provincias!F67</f>
        <v>1259</v>
      </c>
      <c r="G25" s="16">
        <f>+Provincias!G23+Provincias!G27+Provincias!G42+Provincias!G52+Provincias!G55+Provincias!G58+Provincias!G60+Provincias!G65+Provincias!G67</f>
        <v>1246</v>
      </c>
      <c r="H25" s="14">
        <f>+Provincias!H23+Provincias!H27+Provincias!H42+Provincias!H52+Provincias!H55+Provincias!H58+Provincias!H60+Provincias!H65+Provincias!H67</f>
        <v>2792</v>
      </c>
      <c r="I25" s="16">
        <f>+Provincias!I23+Provincias!I27+Provincias!I42+Provincias!I52+Provincias!I55+Provincias!I58+Provincias!I60+Provincias!I65+Provincias!I67</f>
        <v>2790</v>
      </c>
      <c r="J25" s="14">
        <f>+Provincias!J23+Provincias!J27+Provincias!J42+Provincias!J52+Provincias!J55+Provincias!J58+Provincias!J60+Provincias!J65+Provincias!J67</f>
        <v>4723</v>
      </c>
      <c r="K25" s="16">
        <f>+Provincias!K23+Provincias!K27+Provincias!K42+Provincias!K52+Provincias!K55+Provincias!K58+Provincias!K60+Provincias!K65+Provincias!K67</f>
        <v>4683</v>
      </c>
      <c r="L25" s="14">
        <f>+Provincias!L23+Provincias!L27+Provincias!L42+Provincias!L52+Provincias!L55+Provincias!L58+Provincias!L60+Provincias!L65+Provincias!L67</f>
        <v>4759</v>
      </c>
      <c r="M25" s="16">
        <f>+Provincias!M23+Provincias!M27+Provincias!M42+Provincias!M52+Provincias!M55+Provincias!M58+Provincias!M60+Provincias!M65+Provincias!M67</f>
        <v>4728</v>
      </c>
      <c r="N25" s="14">
        <f>+Provincias!N23+Provincias!N27+Provincias!N42+Provincias!N52+Provincias!N55+Provincias!N58+Provincias!N60+Provincias!N65+Provincias!N67</f>
        <v>3095</v>
      </c>
      <c r="O25" s="16">
        <f>+Provincias!O23+Provincias!O27+Provincias!O42+Provincias!O52+Provincias!O55+Provincias!O58+Provincias!O60+Provincias!O65+Provincias!O67</f>
        <v>3082</v>
      </c>
      <c r="P25" s="14">
        <f>+Provincias!P23+Provincias!P27+Provincias!P42+Provincias!P52+Provincias!P55+Provincias!P58+Provincias!P60+Provincias!P65+Provincias!P67</f>
        <v>965</v>
      </c>
      <c r="Q25" s="16">
        <f>+Provincias!Q23+Provincias!Q27+Provincias!Q42+Provincias!Q52+Provincias!Q55+Provincias!Q58+Provincias!Q60+Provincias!Q65+Provincias!Q67</f>
        <v>954</v>
      </c>
      <c r="R25" s="14">
        <f>+Provincias!R23+Provincias!R27+Provincias!R42+Provincias!R52+Provincias!R55+Provincias!R58+Provincias!R60+Provincias!R65+Provincias!R67</f>
        <v>10430</v>
      </c>
      <c r="S25" s="16">
        <f>+Provincias!S23+Provincias!S27+Provincias!S42+Provincias!S52+Provincias!S55+Provincias!S58+Provincias!S60+Provincias!S65+Provincias!S67</f>
        <v>10341</v>
      </c>
      <c r="T25" s="14">
        <f>+Provincias!T23+Provincias!T27+Provincias!T42+Provincias!T52+Provincias!T55+Provincias!T58+Provincias!T60+Provincias!T65+Provincias!T67</f>
        <v>11099</v>
      </c>
      <c r="U25" s="16">
        <f>+Provincias!U23+Provincias!U27+Provincias!U42+Provincias!U52+Provincias!U55+Provincias!U58+Provincias!U60+Provincias!U65+Provincias!U67</f>
        <v>10786</v>
      </c>
      <c r="V25" s="14">
        <f>+Provincias!V23+Provincias!V27+Provincias!V42+Provincias!V52+Provincias!V55+Provincias!V58+Provincias!V60+Provincias!V65+Provincias!V67</f>
        <v>5026</v>
      </c>
      <c r="W25" s="16">
        <f>+Provincias!W23+Provincias!W27+Provincias!W42+Provincias!W52+Provincias!W55+Provincias!W58+Provincias!W60+Provincias!W65+Provincias!W67</f>
        <v>4770</v>
      </c>
      <c r="X25" s="14">
        <f>+Provincias!X23+Provincias!X27+Provincias!X42+Provincias!X52+Provincias!X55+Provincias!X58+Provincias!X60+Provincias!X65+Provincias!X67</f>
        <v>2288</v>
      </c>
      <c r="Y25" s="16">
        <f>+Provincias!Y23+Provincias!Y27+Provincias!Y42+Provincias!Y52+Provincias!Y55+Provincias!Y58+Provincias!Y60+Provincias!Y65+Provincias!Y67</f>
        <v>2202</v>
      </c>
      <c r="Z25" s="14">
        <f>+Provincias!Z23+Provincias!Z27+Provincias!Z42+Provincias!Z52+Provincias!Z55+Provincias!Z58+Provincias!Z60+Provincias!Z65+Provincias!Z67</f>
        <v>643</v>
      </c>
      <c r="AA25" s="16">
        <f>+Provincias!AA23+Provincias!AA27+Provincias!AA42+Provincias!AA52+Provincias!AA55+Provincias!AA58+Provincias!AA60+Provincias!AA65+Provincias!AA67</f>
        <v>605</v>
      </c>
      <c r="AB25" s="14">
        <f>+Provincias!AB23+Provincias!AB27+Provincias!AB42+Provincias!AB52+Provincias!AB55+Provincias!AB58+Provincias!AB60+Provincias!AB65+Provincias!AB67</f>
        <v>750</v>
      </c>
      <c r="AC25" s="16">
        <f>+Provincias!AC23+Provincias!AC27+Provincias!AC42+Provincias!AC52+Provincias!AC55+Provincias!AC58+Provincias!AC60+Provincias!AC65+Provincias!AC67</f>
        <v>704</v>
      </c>
      <c r="AD25" s="14">
        <f>+Provincias!AD23+Provincias!AD27+Provincias!AD42+Provincias!AD52+Provincias!AD55+Provincias!AD58+Provincias!AD60+Provincias!AD65+Provincias!AD67</f>
        <v>785</v>
      </c>
      <c r="AE25" s="16">
        <f>+Provincias!AE23+Provincias!AE27+Provincias!AE42+Provincias!AE52+Provincias!AE55+Provincias!AE58+Provincias!AE60+Provincias!AE65+Provincias!AE67</f>
        <v>776</v>
      </c>
      <c r="AF25" s="14">
        <f>+Provincias!AF23+Provincias!AF27+Provincias!AF42+Provincias!AF52+Provincias!AF55+Provincias!AF58+Provincias!AF60+Provincias!AF65+Provincias!AF67</f>
        <v>636</v>
      </c>
      <c r="AG25" s="16">
        <f>+Provincias!AG23+Provincias!AG27+Provincias!AG42+Provincias!AG52+Provincias!AG55+Provincias!AG58+Provincias!AG60+Provincias!AG65+Provincias!AG67</f>
        <v>627</v>
      </c>
      <c r="AH25" s="14">
        <f>+Provincias!AH23+Provincias!AH27+Provincias!AH42+Provincias!AH52+Provincias!AH55+Provincias!AH58+Provincias!AH60+Provincias!AH65+Provincias!AH67</f>
        <v>682</v>
      </c>
      <c r="AI25" s="16">
        <f>+Provincias!AI23+Provincias!AI27+Provincias!AI42+Provincias!AI52+Provincias!AI55+Provincias!AI58+Provincias!AI60+Provincias!AI65+Provincias!AI67</f>
        <v>673</v>
      </c>
      <c r="AJ25" s="14">
        <f>+Provincias!AJ23+Provincias!AJ27+Provincias!AJ42+Provincias!AJ52+Provincias!AJ55+Provincias!AJ58+Provincias!AJ60+Provincias!AJ65+Provincias!AJ67</f>
        <v>677</v>
      </c>
      <c r="AK25" s="16">
        <f>+Provincias!AK23+Provincias!AK27+Provincias!AK42+Provincias!AK52+Provincias!AK55+Provincias!AK58+Provincias!AK60+Provincias!AK65+Provincias!AK67</f>
        <v>671</v>
      </c>
      <c r="AL25" s="14">
        <f>+Provincias!AL23+Provincias!AL27+Provincias!AL42+Provincias!AL52+Provincias!AL55+Provincias!AL58+Provincias!AL60+Provincias!AL65+Provincias!AL67</f>
        <v>740</v>
      </c>
      <c r="AM25" s="16">
        <f>+Provincias!AM23+Provincias!AM27+Provincias!AM42+Provincias!AM52+Provincias!AM55+Provincias!AM58+Provincias!AM60+Provincias!AM65+Provincias!AM67</f>
        <v>734</v>
      </c>
      <c r="AN25">
        <f>+Provincias!AN23+Provincias!AN27+Provincias!AN42+Provincias!AN52+Provincias!AN55+Provincias!AN58+Provincias!AN60+Provincias!AN65+Provincias!AN67</f>
        <v>744</v>
      </c>
      <c r="AO25" s="39">
        <f>+Provincias!AO23+Provincias!AO27+Provincias!AO42+Provincias!AO52+Provincias!AO55+Provincias!AO58+Provincias!AO60+Provincias!AO65+Provincias!AO67</f>
        <v>733</v>
      </c>
      <c r="AP25" s="14">
        <f>+Provincias!AP23+Provincias!AP27+Provincias!AP42+Provincias!AP52+Provincias!AP55+Provincias!AP58+Provincias!AP60+Provincias!AP65+Provincias!AP67</f>
        <v>589</v>
      </c>
      <c r="AQ25" s="16">
        <f>+Provincias!AQ23+Provincias!AQ27+Provincias!AQ42+Provincias!AQ52+Provincias!AQ55+Provincias!AQ58+Provincias!AQ60+Provincias!AQ65+Provincias!AQ67</f>
        <v>583</v>
      </c>
    </row>
    <row r="26" spans="1:43" s="6" customFormat="1" ht="12.75" customHeight="1" thickBot="1" x14ac:dyDescent="0.25">
      <c r="A26" s="46" t="s">
        <v>63</v>
      </c>
      <c r="B26" s="49">
        <f>+Provincias!B20+Provincias!B31+Provincias!B34+Provincias!B37+Provincias!B63</f>
        <v>507</v>
      </c>
      <c r="C26" s="16">
        <f>+Provincias!C20+Provincias!C31+Provincias!C34+Provincias!C37+Provincias!C63</f>
        <v>505</v>
      </c>
      <c r="D26" s="14">
        <f>+Provincias!D20+Provincias!D31+Provincias!D34+Provincias!D37+Provincias!D63</f>
        <v>526</v>
      </c>
      <c r="E26" s="16">
        <f>+Provincias!E20+Provincias!E31+Provincias!E34+Provincias!E37+Provincias!E63</f>
        <v>524</v>
      </c>
      <c r="F26" s="14">
        <f>+Provincias!F20+Provincias!F31+Provincias!F34+Provincias!F37+Provincias!F63</f>
        <v>648</v>
      </c>
      <c r="G26" s="16">
        <f>+Provincias!G20+Provincias!G31+Provincias!G34+Provincias!G37+Provincias!G63</f>
        <v>646</v>
      </c>
      <c r="H26" s="14">
        <f>+Provincias!H20+Provincias!H31+Provincias!H34+Provincias!H37+Provincias!H63</f>
        <v>1266</v>
      </c>
      <c r="I26" s="16">
        <f>+Provincias!I20+Provincias!I31+Provincias!I34+Provincias!I37+Provincias!I63</f>
        <v>1263</v>
      </c>
      <c r="J26" s="14">
        <f>+Provincias!J20+Provincias!J31+Provincias!J34+Provincias!J37+Provincias!J63</f>
        <v>2799</v>
      </c>
      <c r="K26" s="16">
        <f>+Provincias!K20+Provincias!K31+Provincias!K34+Provincias!K37+Provincias!K63</f>
        <v>2774</v>
      </c>
      <c r="L26" s="14">
        <f>+Provincias!L20+Provincias!L31+Provincias!L34+Provincias!L37+Provincias!L63</f>
        <v>2814</v>
      </c>
      <c r="M26" s="16">
        <f>+Provincias!M20+Provincias!M31+Provincias!M34+Provincias!M37+Provincias!M63</f>
        <v>2724</v>
      </c>
      <c r="N26" s="14">
        <f>+Provincias!N20+Provincias!N31+Provincias!N34+Provincias!N37+Provincias!N63</f>
        <v>3089</v>
      </c>
      <c r="O26" s="16">
        <f>+Provincias!O20+Provincias!O31+Provincias!O34+Provincias!O37+Provincias!O63</f>
        <v>3063</v>
      </c>
      <c r="P26" s="14">
        <f>+Provincias!P20+Provincias!P31+Provincias!P34+Provincias!P37+Provincias!P63</f>
        <v>3076</v>
      </c>
      <c r="Q26" s="16">
        <f>+Provincias!Q20+Provincias!Q31+Provincias!Q34+Provincias!Q37+Provincias!Q63</f>
        <v>3068</v>
      </c>
      <c r="R26" s="14">
        <f>+Provincias!R20+Provincias!R31+Provincias!R34+Provincias!R37+Provincias!R63</f>
        <v>8694</v>
      </c>
      <c r="S26" s="16">
        <f>+Provincias!S20+Provincias!S31+Provincias!S34+Provincias!S37+Provincias!S63</f>
        <v>8607</v>
      </c>
      <c r="T26" s="14">
        <f>+Provincias!T20+Provincias!T31+Provincias!T34+Provincias!T37+Provincias!T63</f>
        <v>7232</v>
      </c>
      <c r="U26" s="16">
        <f>+Provincias!U20+Provincias!U31+Provincias!U34+Provincias!U37+Provincias!U63</f>
        <v>7117</v>
      </c>
      <c r="V26" s="14">
        <f>+Provincias!V20+Provincias!V31+Provincias!V34+Provincias!V37+Provincias!V63</f>
        <v>3758</v>
      </c>
      <c r="W26" s="16">
        <f>+Provincias!W20+Provincias!W31+Provincias!W34+Provincias!W37+Provincias!W63</f>
        <v>3630</v>
      </c>
      <c r="X26" s="14">
        <f>+Provincias!X20+Provincias!X31+Provincias!X34+Provincias!X37+Provincias!X63</f>
        <v>1746</v>
      </c>
      <c r="Y26" s="16">
        <f>+Provincias!Y20+Provincias!Y31+Provincias!Y34+Provincias!Y37+Provincias!Y63</f>
        <v>1676</v>
      </c>
      <c r="Z26" s="14">
        <f>+Provincias!Z20+Provincias!Z31+Provincias!Z34+Provincias!Z37+Provincias!Z63</f>
        <v>639</v>
      </c>
      <c r="AA26" s="16">
        <f>+Provincias!AA20+Provincias!AA31+Provincias!AA34+Provincias!AA37+Provincias!AA63</f>
        <v>616</v>
      </c>
      <c r="AB26" s="14">
        <f>+Provincias!AB20+Provincias!AB31+Provincias!AB34+Provincias!AB37+Provincias!AB63</f>
        <v>852</v>
      </c>
      <c r="AC26" s="16">
        <f>+Provincias!AC20+Provincias!AC31+Provincias!AC34+Provincias!AC37+Provincias!AC63</f>
        <v>762</v>
      </c>
      <c r="AD26" s="14">
        <f>+Provincias!AD20+Provincias!AD31+Provincias!AD34+Provincias!AD37+Provincias!AD63</f>
        <v>783</v>
      </c>
      <c r="AE26" s="16">
        <f>+Provincias!AE20+Provincias!AE31+Provincias!AE34+Provincias!AE37+Provincias!AE63</f>
        <v>748</v>
      </c>
      <c r="AF26" s="14">
        <f>+Provincias!AF20+Provincias!AF31+Provincias!AF34+Provincias!AF37+Provincias!AF63</f>
        <v>640</v>
      </c>
      <c r="AG26" s="16">
        <f>+Provincias!AG20+Provincias!AG31+Provincias!AG34+Provincias!AG37+Provincias!AG63</f>
        <v>616</v>
      </c>
      <c r="AH26" s="14">
        <f>+Provincias!AH20+Provincias!AH31+Provincias!AH34+Provincias!AH37+Provincias!AH63</f>
        <v>677</v>
      </c>
      <c r="AI26" s="16">
        <f>+Provincias!AI20+Provincias!AI31+Provincias!AI34+Provincias!AI37+Provincias!AI63</f>
        <v>665</v>
      </c>
      <c r="AJ26" s="14">
        <f>+Provincias!AJ20+Provincias!AJ31+Provincias!AJ34+Provincias!AJ37+Provincias!AJ63</f>
        <v>575</v>
      </c>
      <c r="AK26" s="16">
        <f>+Provincias!AK20+Provincias!AK31+Provincias!AK34+Provincias!AK37+Provincias!AK63</f>
        <v>570</v>
      </c>
      <c r="AL26" s="14">
        <f>+Provincias!AL20+Provincias!AL31+Provincias!AL34+Provincias!AL37+Provincias!AL63</f>
        <v>505</v>
      </c>
      <c r="AM26" s="16">
        <f>+Provincias!AM20+Provincias!AM31+Provincias!AM34+Provincias!AM37+Provincias!AM63</f>
        <v>503</v>
      </c>
      <c r="AN26">
        <f>+Provincias!AN20+Provincias!AN31+Provincias!AN34+Provincias!AN37+Provincias!AN63</f>
        <v>636</v>
      </c>
      <c r="AO26" s="39">
        <f>+Provincias!AO20+Provincias!AO31+Provincias!AO34+Provincias!AO37+Provincias!AO63</f>
        <v>627</v>
      </c>
      <c r="AP26" s="14">
        <f>+Provincias!AP20+Provincias!AP31+Provincias!AP34+Provincias!AP37+Provincias!AP63</f>
        <v>533</v>
      </c>
      <c r="AQ26" s="16">
        <f>+Provincias!AQ20+Provincias!AQ31+Provincias!AQ34+Provincias!AQ37+Provincias!AQ63</f>
        <v>525</v>
      </c>
    </row>
    <row r="27" spans="1:43" s="6" customFormat="1" ht="12.75" customHeight="1" thickBot="1" x14ac:dyDescent="0.25">
      <c r="A27" s="46" t="s">
        <v>64</v>
      </c>
      <c r="B27" s="49">
        <f>+Provincias!B26+Provincias!B35+Provincias!B43+Provincias!B61</f>
        <v>8600</v>
      </c>
      <c r="C27" s="16">
        <f>+Provincias!C26+Provincias!C35+Provincias!C43+Provincias!C61</f>
        <v>8511</v>
      </c>
      <c r="D27" s="14">
        <f>+Provincias!D26+Provincias!D35+Provincias!D43+Provincias!D61</f>
        <v>9688</v>
      </c>
      <c r="E27" s="16">
        <f>+Provincias!E26+Provincias!E35+Provincias!E43+Provincias!E61</f>
        <v>9642</v>
      </c>
      <c r="F27" s="14">
        <f>+Provincias!F26+Provincias!F35+Provincias!F43+Provincias!F61</f>
        <v>11954</v>
      </c>
      <c r="G27" s="16">
        <f>+Provincias!G26+Provincias!G35+Provincias!G43+Provincias!G61</f>
        <v>11818</v>
      </c>
      <c r="H27" s="14">
        <f>+Provincias!H26+Provincias!H35+Provincias!H43+Provincias!H61</f>
        <v>29282</v>
      </c>
      <c r="I27" s="16">
        <f>+Provincias!I26+Provincias!I35+Provincias!I43+Provincias!I61</f>
        <v>29170</v>
      </c>
      <c r="J27" s="14">
        <f>+Provincias!J26+Provincias!J35+Provincias!J43+Provincias!J61</f>
        <v>38895</v>
      </c>
      <c r="K27" s="16">
        <f>+Provincias!K26+Provincias!K35+Provincias!K43+Provincias!K61</f>
        <v>38772</v>
      </c>
      <c r="L27" s="14">
        <f>+Provincias!L26+Provincias!L35+Provincias!L43+Provincias!L61</f>
        <v>33006</v>
      </c>
      <c r="M27" s="16">
        <f>+Provincias!M26+Provincias!M35+Provincias!M43+Provincias!M61</f>
        <v>32687</v>
      </c>
      <c r="N27" s="14">
        <f>+Provincias!N26+Provincias!N35+Provincias!N43+Provincias!N61</f>
        <v>29261</v>
      </c>
      <c r="O27" s="16">
        <f>+Provincias!O26+Provincias!O35+Provincias!O43+Provincias!O61</f>
        <v>29168</v>
      </c>
      <c r="P27" s="14">
        <f>+Provincias!P26+Provincias!P35+Provincias!P43+Provincias!P61</f>
        <v>33936</v>
      </c>
      <c r="Q27" s="16">
        <f>+Provincias!Q26+Provincias!Q35+Provincias!Q43+Provincias!Q61</f>
        <v>33803</v>
      </c>
      <c r="R27" s="14">
        <f>+Provincias!R26+Provincias!R35+Provincias!R43+Provincias!R61</f>
        <v>59742</v>
      </c>
      <c r="S27" s="16">
        <f>+Provincias!S26+Provincias!S35+Provincias!S43+Provincias!S61</f>
        <v>58113</v>
      </c>
      <c r="T27" s="14">
        <f>+Provincias!T26+Provincias!T35+Provincias!T43+Provincias!T61</f>
        <v>60033</v>
      </c>
      <c r="U27" s="16">
        <f>+Provincias!U26+Provincias!U35+Provincias!U43+Provincias!U61</f>
        <v>59283</v>
      </c>
      <c r="V27" s="14">
        <f>+Provincias!V26+Provincias!V35+Provincias!V43+Provincias!V61</f>
        <v>50524</v>
      </c>
      <c r="W27" s="16">
        <f>+Provincias!W26+Provincias!W35+Provincias!W43+Provincias!W61</f>
        <v>48090</v>
      </c>
      <c r="X27" s="14">
        <f>+Provincias!X26+Provincias!X35+Provincias!X43+Provincias!X61</f>
        <v>29767</v>
      </c>
      <c r="Y27" s="16">
        <f>+Provincias!Y26+Provincias!Y35+Provincias!Y43+Provincias!Y61</f>
        <v>25806</v>
      </c>
      <c r="Z27" s="14">
        <f>+Provincias!Z26+Provincias!Z35+Provincias!Z43+Provincias!Z61</f>
        <v>12404</v>
      </c>
      <c r="AA27" s="16">
        <f>+Provincias!AA26+Provincias!AA35+Provincias!AA43+Provincias!AA61</f>
        <v>11012</v>
      </c>
      <c r="AB27" s="14">
        <f>+Provincias!AB26+Provincias!AB35+Provincias!AB43+Provincias!AB61</f>
        <v>12990</v>
      </c>
      <c r="AC27" s="16">
        <f>+Provincias!AC26+Provincias!AC35+Provincias!AC43+Provincias!AC61</f>
        <v>11740</v>
      </c>
      <c r="AD27" s="14">
        <f>+Provincias!AD26+Provincias!AD35+Provincias!AD43+Provincias!AD61</f>
        <v>10843</v>
      </c>
      <c r="AE27" s="16">
        <f>+Provincias!AE26+Provincias!AE35+Provincias!AE43+Provincias!AE61</f>
        <v>10255</v>
      </c>
      <c r="AF27" s="14">
        <f>+Provincias!AF26+Provincias!AF35+Provincias!AF43+Provincias!AF61</f>
        <v>11990</v>
      </c>
      <c r="AG27" s="16">
        <f>+Provincias!AG26+Provincias!AG35+Provincias!AG43+Provincias!AG61</f>
        <v>11695</v>
      </c>
      <c r="AH27" s="14">
        <f>+Provincias!AH26+Provincias!AH35+Provincias!AH43+Provincias!AH61</f>
        <v>14842</v>
      </c>
      <c r="AI27" s="16">
        <f>+Provincias!AI26+Provincias!AI35+Provincias!AI43+Provincias!AI61</f>
        <v>14522</v>
      </c>
      <c r="AJ27" s="14">
        <f>+Provincias!AJ26+Provincias!AJ35+Provincias!AJ43+Provincias!AJ61</f>
        <v>10826</v>
      </c>
      <c r="AK27" s="16">
        <f>+Provincias!AK26+Provincias!AK35+Provincias!AK43+Provincias!AK61</f>
        <v>10456</v>
      </c>
      <c r="AL27" s="14">
        <f>+Provincias!AL26+Provincias!AL35+Provincias!AL43+Provincias!AL61</f>
        <v>9406</v>
      </c>
      <c r="AM27" s="16">
        <f>+Provincias!AM26+Provincias!AM35+Provincias!AM43+Provincias!AM61</f>
        <v>9035</v>
      </c>
      <c r="AN27">
        <f>+Provincias!AN26+Provincias!AN35+Provincias!AN43+Provincias!AN61</f>
        <v>9420</v>
      </c>
      <c r="AO27" s="39">
        <f>+Provincias!AO26+Provincias!AO35+Provincias!AO43+Provincias!AO61</f>
        <v>9178</v>
      </c>
      <c r="AP27" s="14">
        <f>+Provincias!AP26+Provincias!AP35+Provincias!AP43+Provincias!AP61</f>
        <v>6795</v>
      </c>
      <c r="AQ27" s="16">
        <f>+Provincias!AQ26+Provincias!AQ35+Provincias!AQ43+Provincias!AQ61</f>
        <v>6544</v>
      </c>
    </row>
    <row r="28" spans="1:43" s="6" customFormat="1" ht="12.75" customHeight="1" thickBot="1" x14ac:dyDescent="0.25">
      <c r="A28" s="46" t="s">
        <v>72</v>
      </c>
      <c r="B28" s="49">
        <f>+Provincias!B21+Provincias!B30+Provincias!B64</f>
        <v>3529</v>
      </c>
      <c r="C28" s="16">
        <f>+Provincias!C21+Provincias!C30+Provincias!C64</f>
        <v>3479</v>
      </c>
      <c r="D28" s="14">
        <f>+Provincias!D21+Provincias!D30+Provincias!D64</f>
        <v>4176</v>
      </c>
      <c r="E28" s="16">
        <f>+Provincias!E21+Provincias!E30+Provincias!E64</f>
        <v>4137</v>
      </c>
      <c r="F28" s="14">
        <f>+Provincias!F21+Provincias!F30+Provincias!F64</f>
        <v>6105</v>
      </c>
      <c r="G28" s="16">
        <f>+Provincias!G21+Provincias!G30+Provincias!G64</f>
        <v>6082</v>
      </c>
      <c r="H28" s="14">
        <f>+Provincias!H21+Provincias!H30+Provincias!H64</f>
        <v>10872</v>
      </c>
      <c r="I28" s="16">
        <f>+Provincias!I21+Provincias!I30+Provincias!I64</f>
        <v>10789</v>
      </c>
      <c r="J28" s="14">
        <f>+Provincias!J21+Provincias!J30+Provincias!J64</f>
        <v>20162</v>
      </c>
      <c r="K28" s="16">
        <f>+Provincias!K21+Provincias!K30+Provincias!K64</f>
        <v>20089</v>
      </c>
      <c r="L28" s="14">
        <f>+Provincias!L21+Provincias!L30+Provincias!L64</f>
        <v>18696</v>
      </c>
      <c r="M28" s="16">
        <f>+Provincias!M21+Provincias!M30+Provincias!M64</f>
        <v>18631</v>
      </c>
      <c r="N28" s="14">
        <f>+Provincias!N21+Provincias!N30+Provincias!N64</f>
        <v>15463</v>
      </c>
      <c r="O28" s="16">
        <f>+Provincias!O21+Provincias!O30+Provincias!O64</f>
        <v>15430</v>
      </c>
      <c r="P28" s="14">
        <f>+Provincias!P21+Provincias!P30+Provincias!P64</f>
        <v>16030</v>
      </c>
      <c r="Q28" s="16">
        <f>+Provincias!Q21+Provincias!Q30+Provincias!Q64</f>
        <v>15894</v>
      </c>
      <c r="R28" s="14">
        <f>+Provincias!R21+Provincias!R30+Provincias!R64</f>
        <v>21021</v>
      </c>
      <c r="S28" s="16">
        <f>+Provincias!S21+Provincias!S30+Provincias!S64</f>
        <v>20785</v>
      </c>
      <c r="T28" s="14">
        <f>+Provincias!T21+Provincias!T30+Provincias!T64</f>
        <v>20356</v>
      </c>
      <c r="U28" s="16">
        <f>+Provincias!U21+Provincias!U30+Provincias!U64</f>
        <v>19858</v>
      </c>
      <c r="V28" s="14">
        <f>+Provincias!V21+Provincias!V30+Provincias!V64</f>
        <v>11537</v>
      </c>
      <c r="W28" s="16">
        <f>+Provincias!W21+Provincias!W30+Provincias!W64</f>
        <v>11141</v>
      </c>
      <c r="X28" s="14">
        <f>+Provincias!X21+Provincias!X30+Provincias!X64</f>
        <v>6137</v>
      </c>
      <c r="Y28" s="16">
        <f>+Provincias!Y21+Provincias!Y30+Provincias!Y64</f>
        <v>5908</v>
      </c>
      <c r="Z28" s="14">
        <f>+Provincias!Z21+Provincias!Z30+Provincias!Z64</f>
        <v>2268</v>
      </c>
      <c r="AA28" s="16">
        <f>+Provincias!AA21+Provincias!AA30+Provincias!AA64</f>
        <v>2110</v>
      </c>
      <c r="AB28" s="14">
        <f>+Provincias!AB21+Provincias!AB30+Provincias!AB64</f>
        <v>1912</v>
      </c>
      <c r="AC28" s="16">
        <f>+Provincias!AC21+Provincias!AC30+Provincias!AC64</f>
        <v>1701</v>
      </c>
      <c r="AD28" s="14">
        <f>+Provincias!AD21+Provincias!AD30+Provincias!AD64</f>
        <v>2108</v>
      </c>
      <c r="AE28" s="16">
        <f>+Provincias!AE21+Provincias!AE30+Provincias!AE64</f>
        <v>2057</v>
      </c>
      <c r="AF28" s="14">
        <f>+Provincias!AF21+Provincias!AF30+Provincias!AF64</f>
        <v>2168</v>
      </c>
      <c r="AG28" s="16">
        <f>+Provincias!AG21+Provincias!AG30+Provincias!AG64</f>
        <v>2131</v>
      </c>
      <c r="AH28" s="14">
        <f>+Provincias!AH21+Provincias!AH30+Provincias!AH64</f>
        <v>2345</v>
      </c>
      <c r="AI28" s="16">
        <f>+Provincias!AI21+Provincias!AI30+Provincias!AI64</f>
        <v>2323</v>
      </c>
      <c r="AJ28" s="14">
        <f>+Provincias!AJ21+Provincias!AJ30+Provincias!AJ64</f>
        <v>1893</v>
      </c>
      <c r="AK28" s="16">
        <f>+Provincias!AK21+Provincias!AK30+Provincias!AK64</f>
        <v>1875</v>
      </c>
      <c r="AL28" s="14">
        <f>+Provincias!AL21+Provincias!AL30+Provincias!AL64</f>
        <v>2037</v>
      </c>
      <c r="AM28" s="16">
        <f>+Provincias!AM21+Provincias!AM30+Provincias!AM64</f>
        <v>2019</v>
      </c>
      <c r="AN28">
        <f>+Provincias!AN21+Provincias!AN30+Provincias!AN64</f>
        <v>2393</v>
      </c>
      <c r="AO28" s="39">
        <f>+Provincias!AO21+Provincias!AO30+Provincias!AO64</f>
        <v>2373</v>
      </c>
      <c r="AP28" s="14">
        <f>+Provincias!AP21+Provincias!AP30+Provincias!AP64</f>
        <v>1774</v>
      </c>
      <c r="AQ28" s="16">
        <f>+Provincias!AQ21+Provincias!AQ30+Provincias!AQ64</f>
        <v>1756</v>
      </c>
    </row>
    <row r="29" spans="1:43" s="6" customFormat="1" ht="12.75" customHeight="1" thickBot="1" x14ac:dyDescent="0.25">
      <c r="A29" s="46" t="s">
        <v>65</v>
      </c>
      <c r="B29" s="49">
        <f>+Provincias!B28+Provincias!B24</f>
        <v>275</v>
      </c>
      <c r="C29" s="16">
        <f>+Provincias!C28+Provincias!C24</f>
        <v>275</v>
      </c>
      <c r="D29" s="14">
        <f>+Provincias!D28+Provincias!D24</f>
        <v>265</v>
      </c>
      <c r="E29" s="16">
        <f>+Provincias!E28+Provincias!E24</f>
        <v>264</v>
      </c>
      <c r="F29" s="14">
        <f>+Provincias!F28+Provincias!F24</f>
        <v>329</v>
      </c>
      <c r="G29" s="16">
        <f>+Provincias!G28+Provincias!G24</f>
        <v>328</v>
      </c>
      <c r="H29" s="14">
        <f>+Provincias!H28+Provincias!H24</f>
        <v>677</v>
      </c>
      <c r="I29" s="16">
        <f>+Provincias!I28+Provincias!I24</f>
        <v>672</v>
      </c>
      <c r="J29" s="14">
        <f>+Provincias!J28+Provincias!J24</f>
        <v>939</v>
      </c>
      <c r="K29" s="16">
        <f>+Provincias!K28+Provincias!K24</f>
        <v>939</v>
      </c>
      <c r="L29" s="14">
        <f>+Provincias!L28+Provincias!L24</f>
        <v>1030</v>
      </c>
      <c r="M29" s="16">
        <f>+Provincias!M28+Provincias!M24</f>
        <v>1029</v>
      </c>
      <c r="N29" s="14">
        <f>+Provincias!N28+Provincias!N24</f>
        <v>928</v>
      </c>
      <c r="O29" s="16">
        <f>+Provincias!O28+Provincias!O24</f>
        <v>927</v>
      </c>
      <c r="P29" s="14">
        <f>+Provincias!P28+Provincias!P24</f>
        <v>342</v>
      </c>
      <c r="Q29" s="16">
        <f>+Provincias!Q28+Provincias!Q24</f>
        <v>338</v>
      </c>
      <c r="R29" s="14">
        <f>+Provincias!R28+Provincias!R24</f>
        <v>3163</v>
      </c>
      <c r="S29" s="16">
        <f>+Provincias!S28+Provincias!S24</f>
        <v>3114</v>
      </c>
      <c r="T29" s="14">
        <f>+Provincias!T28+Provincias!T24</f>
        <v>2996</v>
      </c>
      <c r="U29" s="16">
        <f>+Provincias!U28+Provincias!U24</f>
        <v>2936</v>
      </c>
      <c r="V29" s="14">
        <f>+Provincias!V28+Provincias!V24</f>
        <v>1508</v>
      </c>
      <c r="W29" s="16">
        <f>+Provincias!W28+Provincias!W24</f>
        <v>1453</v>
      </c>
      <c r="X29" s="14">
        <f>+Provincias!X28+Provincias!X24</f>
        <v>798</v>
      </c>
      <c r="Y29" s="16">
        <f>+Provincias!Y28+Provincias!Y24</f>
        <v>779</v>
      </c>
      <c r="Z29" s="14">
        <f>+Provincias!Z28+Provincias!Z24</f>
        <v>287</v>
      </c>
      <c r="AA29" s="16">
        <f>+Provincias!AA28+Provincias!AA24</f>
        <v>281</v>
      </c>
      <c r="AB29" s="14">
        <f>+Provincias!AB28+Provincias!AB24</f>
        <v>363</v>
      </c>
      <c r="AC29" s="16">
        <f>+Provincias!AC28+Provincias!AC24</f>
        <v>359</v>
      </c>
      <c r="AD29" s="14">
        <f>+Provincias!AD28+Provincias!AD24</f>
        <v>329</v>
      </c>
      <c r="AE29" s="16">
        <f>+Provincias!AE28+Provincias!AE24</f>
        <v>325</v>
      </c>
      <c r="AF29" s="14">
        <f>+Provincias!AF28+Provincias!AF24</f>
        <v>245</v>
      </c>
      <c r="AG29" s="16">
        <f>+Provincias!AG28+Provincias!AG24</f>
        <v>244</v>
      </c>
      <c r="AH29" s="14">
        <f>+Provincias!AH28+Provincias!AH24</f>
        <v>254</v>
      </c>
      <c r="AI29" s="16">
        <f>+Provincias!AI28+Provincias!AI24</f>
        <v>252</v>
      </c>
      <c r="AJ29" s="14">
        <f>+Provincias!AJ28+Provincias!AJ24</f>
        <v>292</v>
      </c>
      <c r="AK29" s="16">
        <f>+Provincias!AK28+Provincias!AK24</f>
        <v>289</v>
      </c>
      <c r="AL29" s="14">
        <f>+Provincias!AL28+Provincias!AL24</f>
        <v>268</v>
      </c>
      <c r="AM29" s="16">
        <f>+Provincias!AM28+Provincias!AM24</f>
        <v>266</v>
      </c>
      <c r="AN29">
        <f>+Provincias!AN28+Provincias!AN24</f>
        <v>302</v>
      </c>
      <c r="AO29" s="39">
        <f>+Provincias!AO28+Provincias!AO24</f>
        <v>301</v>
      </c>
      <c r="AP29" s="14">
        <f>+Provincias!AP28+Provincias!AP24</f>
        <v>274</v>
      </c>
      <c r="AQ29" s="16">
        <f>+Provincias!AQ28+Provincias!AQ24</f>
        <v>269</v>
      </c>
    </row>
    <row r="30" spans="1:43" s="6" customFormat="1" ht="12.75" customHeight="1" thickBot="1" x14ac:dyDescent="0.25">
      <c r="A30" s="46" t="s">
        <v>66</v>
      </c>
      <c r="B30" s="49">
        <f>+Provincias!B33+Provincias!B45+Provincias!B50+Provincias!B54</f>
        <v>1348</v>
      </c>
      <c r="C30" s="16">
        <f>+Provincias!C33+Provincias!C45+Provincias!C50+Provincias!C54</f>
        <v>1301</v>
      </c>
      <c r="D30" s="14">
        <f>+Provincias!D33+Provincias!D45+Provincias!D50+Provincias!D54</f>
        <v>1495</v>
      </c>
      <c r="E30" s="16">
        <f>+Provincias!E33+Provincias!E45+Provincias!E50+Provincias!E54</f>
        <v>1476</v>
      </c>
      <c r="F30" s="14">
        <f>+Provincias!F33+Provincias!F45+Provincias!F50+Provincias!F54</f>
        <v>2008</v>
      </c>
      <c r="G30" s="16">
        <f>+Provincias!G33+Provincias!G45+Provincias!G50+Provincias!G54</f>
        <v>1989</v>
      </c>
      <c r="H30" s="14">
        <f>+Provincias!H33+Provincias!H45+Provincias!H50+Provincias!H54</f>
        <v>4361</v>
      </c>
      <c r="I30" s="16">
        <f>+Provincias!I33+Provincias!I45+Provincias!I50+Provincias!I54</f>
        <v>4218</v>
      </c>
      <c r="J30" s="14">
        <f>+Provincias!J33+Provincias!J45+Provincias!J50+Provincias!J54</f>
        <v>7160</v>
      </c>
      <c r="K30" s="16">
        <f>+Provincias!K33+Provincias!K45+Provincias!K50+Provincias!K54</f>
        <v>7036</v>
      </c>
      <c r="L30" s="14">
        <f>+Provincias!L33+Provincias!L45+Provincias!L50+Provincias!L54</f>
        <v>6447</v>
      </c>
      <c r="M30" s="16">
        <f>+Provincias!M33+Provincias!M45+Provincias!M50+Provincias!M54</f>
        <v>6334</v>
      </c>
      <c r="N30" s="14">
        <f>+Provincias!N33+Provincias!N45+Provincias!N50+Provincias!N54</f>
        <v>5298</v>
      </c>
      <c r="O30" s="16">
        <f>+Provincias!O33+Provincias!O45+Provincias!O50+Provincias!O54</f>
        <v>5185</v>
      </c>
      <c r="P30" s="14">
        <f>+Provincias!P33+Provincias!P45+Provincias!P50+Provincias!P54</f>
        <v>5174</v>
      </c>
      <c r="Q30" s="16">
        <f>+Provincias!Q33+Provincias!Q45+Provincias!Q50+Provincias!Q54</f>
        <v>5102</v>
      </c>
      <c r="R30" s="14">
        <f>+Provincias!R33+Provincias!R45+Provincias!R50+Provincias!R54</f>
        <v>13675</v>
      </c>
      <c r="S30" s="16">
        <f>+Provincias!S33+Provincias!S45+Provincias!S50+Provincias!S54</f>
        <v>13579</v>
      </c>
      <c r="T30" s="14">
        <f>+Provincias!T33+Provincias!T45+Provincias!T50+Provincias!T54</f>
        <v>13368</v>
      </c>
      <c r="U30" s="16">
        <f>+Provincias!U33+Provincias!U45+Provincias!U50+Provincias!U54</f>
        <v>12441</v>
      </c>
      <c r="V30" s="14">
        <f>+Provincias!V33+Provincias!V45+Provincias!V50+Provincias!V54</f>
        <v>6910</v>
      </c>
      <c r="W30" s="16">
        <f>+Provincias!W33+Provincias!W45+Provincias!W50+Provincias!W54</f>
        <v>6423</v>
      </c>
      <c r="X30" s="14">
        <f>+Provincias!X33+Provincias!X45+Provincias!X50+Provincias!X54</f>
        <v>3403</v>
      </c>
      <c r="Y30" s="16">
        <f>+Provincias!Y33+Provincias!Y45+Provincias!Y50+Provincias!Y54</f>
        <v>3265</v>
      </c>
      <c r="Z30" s="14">
        <f>+Provincias!Z33+Provincias!Z45+Provincias!Z50+Provincias!Z54</f>
        <v>1643</v>
      </c>
      <c r="AA30" s="16">
        <f>+Provincias!AA33+Provincias!AA45+Provincias!AA50+Provincias!AA54</f>
        <v>1562</v>
      </c>
      <c r="AB30" s="14">
        <f>+Provincias!AB33+Provincias!AB45+Provincias!AB50+Provincias!AB54</f>
        <v>1237</v>
      </c>
      <c r="AC30" s="16">
        <f>+Provincias!AC33+Provincias!AC45+Provincias!AC50+Provincias!AC54</f>
        <v>442</v>
      </c>
      <c r="AD30" s="14">
        <f>+Provincias!AD33+Provincias!AD45+Provincias!AD50+Provincias!AD54</f>
        <v>2597</v>
      </c>
      <c r="AE30" s="16">
        <f>+Provincias!AE33+Provincias!AE45+Provincias!AE50+Provincias!AE54</f>
        <v>2562</v>
      </c>
      <c r="AF30" s="14">
        <f>+Provincias!AF33+Provincias!AF45+Provincias!AF50+Provincias!AF54</f>
        <v>1759</v>
      </c>
      <c r="AG30" s="16">
        <f>+Provincias!AG33+Provincias!AG45+Provincias!AG50+Provincias!AG54</f>
        <v>1729</v>
      </c>
      <c r="AH30" s="14">
        <f>+Provincias!AH33+Provincias!AH45+Provincias!AH50+Provincias!AH54</f>
        <v>2006</v>
      </c>
      <c r="AI30" s="16">
        <f>+Provincias!AI33+Provincias!AI45+Provincias!AI50+Provincias!AI54</f>
        <v>1972</v>
      </c>
      <c r="AJ30" s="14">
        <f>+Provincias!AJ33+Provincias!AJ45+Provincias!AJ50+Provincias!AJ54</f>
        <v>2870</v>
      </c>
      <c r="AK30" s="16">
        <f>+Provincias!AK33+Provincias!AK45+Provincias!AK50+Provincias!AK54</f>
        <v>2841</v>
      </c>
      <c r="AL30" s="14">
        <f>+Provincias!AL33+Provincias!AL45+Provincias!AL50+Provincias!AL54</f>
        <v>5170</v>
      </c>
      <c r="AM30" s="16">
        <f>+Provincias!AM33+Provincias!AM45+Provincias!AM50+Provincias!AM54</f>
        <v>5148</v>
      </c>
      <c r="AN30">
        <f>+Provincias!AN33+Provincias!AN45+Provincias!AN50+Provincias!AN54</f>
        <v>3291</v>
      </c>
      <c r="AO30" s="39">
        <f>+Provincias!AO33+Provincias!AO45+Provincias!AO50+Provincias!AO54</f>
        <v>3273</v>
      </c>
      <c r="AP30" s="14">
        <f>+Provincias!AP33+Provincias!AP45+Provincias!AP50+Provincias!AP54</f>
        <v>1782</v>
      </c>
      <c r="AQ30" s="16">
        <f>+Provincias!AQ33+Provincias!AQ45+Provincias!AQ50+Provincias!AQ54</f>
        <v>1752</v>
      </c>
    </row>
    <row r="31" spans="1:43" s="6" customFormat="1" ht="12.75" customHeight="1" thickBot="1" x14ac:dyDescent="0.25">
      <c r="A31" s="46" t="s">
        <v>69</v>
      </c>
      <c r="B31" s="49">
        <f>+Provincias!B46</f>
        <v>15464</v>
      </c>
      <c r="C31" s="16">
        <f>+Provincias!C46</f>
        <v>15289</v>
      </c>
      <c r="D31" s="14">
        <f>+Provincias!D46</f>
        <v>17378</v>
      </c>
      <c r="E31" s="16">
        <f>+Provincias!E46</f>
        <v>17248</v>
      </c>
      <c r="F31" s="14">
        <f>+Provincias!F46</f>
        <v>18936</v>
      </c>
      <c r="G31" s="16">
        <f>+Provincias!G46</f>
        <v>18701</v>
      </c>
      <c r="H31" s="14">
        <f>+Provincias!H46</f>
        <v>29702</v>
      </c>
      <c r="I31" s="16">
        <f>+Provincias!I46</f>
        <v>29412</v>
      </c>
      <c r="J31" s="14">
        <f>+Provincias!J46</f>
        <v>46666</v>
      </c>
      <c r="K31" s="16">
        <f>+Provincias!K46</f>
        <v>46517</v>
      </c>
      <c r="L31" s="14">
        <f>+Provincias!L46</f>
        <v>49702</v>
      </c>
      <c r="M31" s="16">
        <f>+Provincias!M46</f>
        <v>49501</v>
      </c>
      <c r="N31" s="14">
        <f>+Provincias!N46</f>
        <v>51632</v>
      </c>
      <c r="O31" s="16">
        <f>+Provincias!O46</f>
        <v>51465</v>
      </c>
      <c r="P31" s="14">
        <f>+Provincias!P46</f>
        <v>63750</v>
      </c>
      <c r="Q31" s="16">
        <f>+Provincias!Q46</f>
        <v>63318</v>
      </c>
      <c r="R31" s="14">
        <f>+Provincias!R46</f>
        <v>88359</v>
      </c>
      <c r="S31" s="16">
        <f>+Provincias!S46</f>
        <v>87387</v>
      </c>
      <c r="T31" s="14">
        <f>+Provincias!T46</f>
        <v>80461</v>
      </c>
      <c r="U31" s="16">
        <f>+Provincias!U46</f>
        <v>78424</v>
      </c>
      <c r="V31" s="14">
        <f>+Provincias!V46</f>
        <v>65172</v>
      </c>
      <c r="W31" s="16">
        <f>+Provincias!W46</f>
        <v>62747</v>
      </c>
      <c r="X31" s="14">
        <f>+Provincias!X46</f>
        <v>41878</v>
      </c>
      <c r="Y31" s="16">
        <f>+Provincias!Y46</f>
        <v>40104</v>
      </c>
      <c r="Z31" s="14">
        <f>+Provincias!Z46</f>
        <v>13674</v>
      </c>
      <c r="AA31" s="16">
        <f>+Provincias!AA46</f>
        <v>12395</v>
      </c>
      <c r="AB31" s="14">
        <f>+Provincias!AB46</f>
        <v>15277</v>
      </c>
      <c r="AC31" s="16">
        <f>+Provincias!AC46</f>
        <v>13629</v>
      </c>
      <c r="AD31" s="14">
        <f>+Provincias!AD46</f>
        <v>17434</v>
      </c>
      <c r="AE31" s="16">
        <f>+Provincias!AE46</f>
        <v>16724</v>
      </c>
      <c r="AF31" s="14">
        <f>+Provincias!AF46</f>
        <v>16043</v>
      </c>
      <c r="AG31" s="16">
        <f>+Provincias!AG46</f>
        <v>15515</v>
      </c>
      <c r="AH31" s="14">
        <f>+Provincias!AH46</f>
        <v>18276</v>
      </c>
      <c r="AI31" s="16">
        <f>+Provincias!AI46</f>
        <v>17885</v>
      </c>
      <c r="AJ31" s="14">
        <f>+Provincias!AJ46</f>
        <v>17329</v>
      </c>
      <c r="AK31" s="16">
        <f>+Provincias!AK46</f>
        <v>17117</v>
      </c>
      <c r="AL31" s="14">
        <f>+Provincias!AL46</f>
        <v>20327</v>
      </c>
      <c r="AM31" s="16">
        <f>+Provincias!AM46</f>
        <v>20151</v>
      </c>
      <c r="AN31">
        <f>+Provincias!AN46</f>
        <v>22536</v>
      </c>
      <c r="AO31" s="39">
        <f>+Provincias!AO46</f>
        <v>22388</v>
      </c>
      <c r="AP31" s="14">
        <f>+Provincias!AP46</f>
        <v>21018</v>
      </c>
      <c r="AQ31" s="16">
        <f>+Provincias!AQ46</f>
        <v>20906</v>
      </c>
    </row>
    <row r="32" spans="1:43" s="6" customFormat="1" ht="12.75" customHeight="1" thickBot="1" x14ac:dyDescent="0.25">
      <c r="A32" s="46" t="s">
        <v>70</v>
      </c>
      <c r="B32" s="49">
        <f>+Provincias!B48</f>
        <v>503</v>
      </c>
      <c r="C32" s="16">
        <f>+Provincias!C48</f>
        <v>503</v>
      </c>
      <c r="D32" s="14">
        <f>+Provincias!D48</f>
        <v>559</v>
      </c>
      <c r="E32" s="16">
        <f>+Provincias!E48</f>
        <v>557</v>
      </c>
      <c r="F32" s="14">
        <f>+Provincias!F48</f>
        <v>722</v>
      </c>
      <c r="G32" s="16">
        <f>+Provincias!G48</f>
        <v>720</v>
      </c>
      <c r="H32" s="14">
        <f>+Provincias!H48</f>
        <v>1099</v>
      </c>
      <c r="I32" s="16">
        <f>+Provincias!I48</f>
        <v>1097</v>
      </c>
      <c r="J32" s="14">
        <f>+Provincias!J48</f>
        <v>1806</v>
      </c>
      <c r="K32" s="16">
        <f>+Provincias!K48</f>
        <v>1804</v>
      </c>
      <c r="L32" s="14">
        <f>+Provincias!L48</f>
        <v>1525</v>
      </c>
      <c r="M32" s="16">
        <f>+Provincias!M48</f>
        <v>1513</v>
      </c>
      <c r="N32" s="14">
        <f>+Provincias!N48</f>
        <v>1278</v>
      </c>
      <c r="O32" s="16">
        <f>+Provincias!O48</f>
        <v>1276</v>
      </c>
      <c r="P32" s="14">
        <f>+Provincias!P48</f>
        <v>505</v>
      </c>
      <c r="Q32" s="16">
        <f>+Provincias!Q48</f>
        <v>488</v>
      </c>
      <c r="R32" s="14">
        <f>+Provincias!R48</f>
        <v>5362</v>
      </c>
      <c r="S32" s="16">
        <f>+Provincias!S48</f>
        <v>5334</v>
      </c>
      <c r="T32" s="14">
        <f>+Provincias!T48</f>
        <v>5378</v>
      </c>
      <c r="U32" s="16">
        <f>+Provincias!U48</f>
        <v>5286</v>
      </c>
      <c r="V32" s="14">
        <f>+Provincias!V48</f>
        <v>2996</v>
      </c>
      <c r="W32" s="16">
        <f>+Provincias!W48</f>
        <v>2923</v>
      </c>
      <c r="X32" s="14">
        <f>+Provincias!X48</f>
        <v>1993</v>
      </c>
      <c r="Y32" s="16">
        <f>+Provincias!Y48</f>
        <v>1932</v>
      </c>
      <c r="Z32" s="14">
        <f>+Provincias!Z48</f>
        <v>573</v>
      </c>
      <c r="AA32" s="16">
        <f>+Provincias!AA48</f>
        <v>535</v>
      </c>
      <c r="AB32" s="14">
        <f>+Provincias!AB48</f>
        <v>502</v>
      </c>
      <c r="AC32" s="16">
        <f>+Provincias!AC48</f>
        <v>490</v>
      </c>
      <c r="AD32" s="14">
        <f>+Provincias!AD48</f>
        <v>607</v>
      </c>
      <c r="AE32" s="16">
        <f>+Provincias!AE48</f>
        <v>601</v>
      </c>
      <c r="AF32" s="14">
        <f>+Provincias!AF48</f>
        <v>524</v>
      </c>
      <c r="AG32" s="16">
        <f>+Provincias!AG48</f>
        <v>518</v>
      </c>
      <c r="AH32" s="14">
        <f>+Provincias!AH48</f>
        <v>483</v>
      </c>
      <c r="AI32" s="16">
        <f>+Provincias!AI48</f>
        <v>478</v>
      </c>
      <c r="AJ32" s="14">
        <f>+Provincias!AJ48</f>
        <v>503</v>
      </c>
      <c r="AK32" s="16">
        <f>+Provincias!AK48</f>
        <v>496</v>
      </c>
      <c r="AL32" s="14">
        <f>+Provincias!AL48</f>
        <v>502</v>
      </c>
      <c r="AM32" s="16">
        <f>+Provincias!AM48</f>
        <v>498</v>
      </c>
      <c r="AN32">
        <f>+Provincias!AN48</f>
        <v>548</v>
      </c>
      <c r="AO32" s="39">
        <f>+Provincias!AO48</f>
        <v>542</v>
      </c>
      <c r="AP32" s="14">
        <f>+Provincias!AP48</f>
        <v>409</v>
      </c>
      <c r="AQ32" s="16">
        <f>+Provincias!AQ48</f>
        <v>405</v>
      </c>
    </row>
    <row r="33" spans="1:43" s="6" customFormat="1" ht="12.75" customHeight="1" thickBot="1" x14ac:dyDescent="0.25">
      <c r="A33" s="46" t="s">
        <v>71</v>
      </c>
      <c r="B33" s="49">
        <f>+Provincias!B49</f>
        <v>468</v>
      </c>
      <c r="C33" s="16">
        <f>+Provincias!C49</f>
        <v>466</v>
      </c>
      <c r="D33" s="14">
        <f>+Provincias!D49</f>
        <v>413</v>
      </c>
      <c r="E33" s="16">
        <f>+Provincias!E49</f>
        <v>412</v>
      </c>
      <c r="F33" s="14">
        <f>+Provincias!F49</f>
        <v>471</v>
      </c>
      <c r="G33" s="16">
        <f>+Provincias!G49</f>
        <v>470</v>
      </c>
      <c r="H33" s="14">
        <f>+Provincias!H49</f>
        <v>1059</v>
      </c>
      <c r="I33" s="16">
        <f>+Provincias!I49</f>
        <v>1058</v>
      </c>
      <c r="J33" s="14">
        <f>+Provincias!J49</f>
        <v>1570</v>
      </c>
      <c r="K33" s="16">
        <f>+Provincias!K49</f>
        <v>1569</v>
      </c>
      <c r="L33" s="14">
        <f>+Provincias!L49</f>
        <v>1638</v>
      </c>
      <c r="M33" s="16">
        <f>+Provincias!M49</f>
        <v>1626</v>
      </c>
      <c r="N33" s="14">
        <f>+Provincias!N49</f>
        <v>950</v>
      </c>
      <c r="O33" s="16">
        <f>+Provincias!O49</f>
        <v>934</v>
      </c>
      <c r="P33" s="14">
        <f>+Provincias!P49</f>
        <v>588</v>
      </c>
      <c r="Q33" s="16">
        <f>+Provincias!Q49</f>
        <v>588</v>
      </c>
      <c r="R33" s="14">
        <f>+Provincias!R49</f>
        <v>2500</v>
      </c>
      <c r="S33" s="16">
        <f>+Provincias!S49</f>
        <v>2475</v>
      </c>
      <c r="T33" s="14">
        <f>+Provincias!T49</f>
        <v>2301</v>
      </c>
      <c r="U33" s="16">
        <f>+Provincias!U49</f>
        <v>2245</v>
      </c>
      <c r="V33" s="14">
        <f>+Provincias!V49</f>
        <v>1241</v>
      </c>
      <c r="W33" s="16">
        <f>+Provincias!W49</f>
        <v>1176</v>
      </c>
      <c r="X33" s="14">
        <f>+Provincias!X49</f>
        <v>757</v>
      </c>
      <c r="Y33" s="16">
        <f>+Provincias!Y49</f>
        <v>724</v>
      </c>
      <c r="Z33" s="14">
        <f>+Provincias!Z49</f>
        <v>198</v>
      </c>
      <c r="AA33" s="16">
        <f>+Provincias!AA49</f>
        <v>172</v>
      </c>
      <c r="AB33" s="14">
        <f>+Provincias!AB49</f>
        <v>197</v>
      </c>
      <c r="AC33" s="16">
        <f>+Provincias!AC49</f>
        <v>190</v>
      </c>
      <c r="AD33" s="14">
        <f>+Provincias!AD49</f>
        <v>198</v>
      </c>
      <c r="AE33" s="16">
        <f>+Provincias!AE49</f>
        <v>196</v>
      </c>
      <c r="AF33" s="14">
        <f>+Provincias!AF49</f>
        <v>174</v>
      </c>
      <c r="AG33" s="16">
        <f>+Provincias!AG49</f>
        <v>172</v>
      </c>
      <c r="AH33" s="14">
        <f>+Provincias!AH49</f>
        <v>170</v>
      </c>
      <c r="AI33" s="16">
        <f>+Provincias!AI49</f>
        <v>167</v>
      </c>
      <c r="AJ33" s="14">
        <f>+Provincias!AJ49</f>
        <v>156</v>
      </c>
      <c r="AK33" s="16">
        <f>+Provincias!AK49</f>
        <v>153</v>
      </c>
      <c r="AL33" s="14">
        <f>+Provincias!AL49</f>
        <v>153</v>
      </c>
      <c r="AM33" s="16">
        <f>+Provincias!AM49</f>
        <v>152</v>
      </c>
      <c r="AN33">
        <f>+Provincias!AN49</f>
        <v>160</v>
      </c>
      <c r="AO33" s="39">
        <f>+Provincias!AO49</f>
        <v>157</v>
      </c>
      <c r="AP33" s="14">
        <f>+Provincias!AP49</f>
        <v>138</v>
      </c>
      <c r="AQ33" s="16">
        <f>+Provincias!AQ49</f>
        <v>137</v>
      </c>
    </row>
    <row r="34" spans="1:43" s="6" customFormat="1" ht="12.75" customHeight="1" thickBot="1" x14ac:dyDescent="0.25">
      <c r="A34" s="46" t="s">
        <v>67</v>
      </c>
      <c r="B34" s="49">
        <f>+Provincias!B19+Provincias!B38+Provincias!B66</f>
        <v>4661</v>
      </c>
      <c r="C34" s="16">
        <f>+Provincias!C19+Provincias!C38+Provincias!C66</f>
        <v>4650</v>
      </c>
      <c r="D34" s="14">
        <f>+Provincias!D19+Provincias!D38+Provincias!D66</f>
        <v>4224</v>
      </c>
      <c r="E34" s="16">
        <f>+Provincias!E19+Provincias!E38+Provincias!E66</f>
        <v>4215</v>
      </c>
      <c r="F34" s="14">
        <f>+Provincias!F19+Provincias!F38+Provincias!F66</f>
        <v>5342</v>
      </c>
      <c r="G34" s="16">
        <f>+Provincias!G19+Provincias!G38+Provincias!G66</f>
        <v>5187</v>
      </c>
      <c r="H34" s="14">
        <f>+Provincias!H19+Provincias!H38+Provincias!H66</f>
        <v>11814</v>
      </c>
      <c r="I34" s="16">
        <f>+Provincias!I19+Provincias!I38+Provincias!I66</f>
        <v>11791</v>
      </c>
      <c r="J34" s="14">
        <f>+Provincias!J19+Provincias!J38+Provincias!J66</f>
        <v>26521</v>
      </c>
      <c r="K34" s="16">
        <f>+Provincias!K19+Provincias!K38+Provincias!K66</f>
        <v>26493</v>
      </c>
      <c r="L34" s="14">
        <f>+Provincias!L19+Provincias!L38+Provincias!L66</f>
        <v>20792</v>
      </c>
      <c r="M34" s="16">
        <f>+Provincias!M19+Provincias!M38+Provincias!M66</f>
        <v>20731</v>
      </c>
      <c r="N34" s="14">
        <f>+Provincias!N19+Provincias!N38+Provincias!N66</f>
        <v>21572</v>
      </c>
      <c r="O34" s="16">
        <f>+Provincias!O19+Provincias!O38+Provincias!O66</f>
        <v>21463</v>
      </c>
      <c r="P34" s="14">
        <f>+Provincias!P19+Provincias!P38+Provincias!P66</f>
        <v>18888</v>
      </c>
      <c r="Q34" s="16">
        <f>+Provincias!Q19+Provincias!Q38+Provincias!Q66</f>
        <v>18779</v>
      </c>
      <c r="R34" s="14">
        <f>+Provincias!R19+Provincias!R38+Provincias!R66</f>
        <v>24306</v>
      </c>
      <c r="S34" s="16">
        <f>+Provincias!S19+Provincias!S38+Provincias!S66</f>
        <v>24006</v>
      </c>
      <c r="T34" s="14">
        <f>+Provincias!T19+Provincias!T38+Provincias!T66</f>
        <v>20372</v>
      </c>
      <c r="U34" s="16">
        <f>+Provincias!U19+Provincias!U38+Provincias!U66</f>
        <v>19853</v>
      </c>
      <c r="V34" s="14">
        <f>+Provincias!V19+Provincias!V38+Provincias!V66</f>
        <v>13762</v>
      </c>
      <c r="W34" s="16">
        <f>+Provincias!W19+Provincias!W38+Provincias!W66</f>
        <v>13334</v>
      </c>
      <c r="X34" s="14">
        <f>+Provincias!X19+Provincias!X38+Provincias!X66</f>
        <v>7565</v>
      </c>
      <c r="Y34" s="16">
        <f>+Provincias!Y19+Provincias!Y38+Provincias!Y66</f>
        <v>7319</v>
      </c>
      <c r="Z34" s="14">
        <f>+Provincias!Z19+Provincias!Z38+Provincias!Z66</f>
        <v>1996</v>
      </c>
      <c r="AA34" s="16">
        <f>+Provincias!AA19+Provincias!AA38+Provincias!AA66</f>
        <v>1836</v>
      </c>
      <c r="AB34" s="14">
        <f>+Provincias!AB19+Provincias!AB38+Provincias!AB66</f>
        <v>1924</v>
      </c>
      <c r="AC34" s="16">
        <f>+Provincias!AC19+Provincias!AC38+Provincias!AC66</f>
        <v>1758</v>
      </c>
      <c r="AD34" s="14">
        <f>+Provincias!AD19+Provincias!AD38+Provincias!AD66</f>
        <v>1718</v>
      </c>
      <c r="AE34" s="16">
        <f>+Provincias!AE19+Provincias!AE38+Provincias!AE66</f>
        <v>1595</v>
      </c>
      <c r="AF34" s="14">
        <f>+Provincias!AF19+Provincias!AF38+Provincias!AF66</f>
        <v>1214</v>
      </c>
      <c r="AG34" s="16">
        <f>+Provincias!AG19+Provincias!AG38+Provincias!AG66</f>
        <v>1185</v>
      </c>
      <c r="AH34" s="14">
        <f>+Provincias!AH19+Provincias!AH38+Provincias!AH66</f>
        <v>2021</v>
      </c>
      <c r="AI34" s="16">
        <f>+Provincias!AI19+Provincias!AI38+Provincias!AI66</f>
        <v>1962</v>
      </c>
      <c r="AJ34" s="14">
        <f>+Provincias!AJ19+Provincias!AJ38+Provincias!AJ66</f>
        <v>2244</v>
      </c>
      <c r="AK34" s="16">
        <f>+Provincias!AK19+Provincias!AK38+Provincias!AK66</f>
        <v>2213</v>
      </c>
      <c r="AL34" s="14">
        <f>+Provincias!AL19+Provincias!AL38+Provincias!AL66</f>
        <v>2058</v>
      </c>
      <c r="AM34" s="16">
        <f>+Provincias!AM19+Provincias!AM38+Provincias!AM66</f>
        <v>2034</v>
      </c>
      <c r="AN34">
        <f>+Provincias!AN19+Provincias!AN38+Provincias!AN66</f>
        <v>2222</v>
      </c>
      <c r="AO34" s="39">
        <f>+Provincias!AO19+Provincias!AO38+Provincias!AO66</f>
        <v>2207</v>
      </c>
      <c r="AP34" s="14">
        <f>+Provincias!AP19+Provincias!AP38+Provincias!AP66</f>
        <v>2132</v>
      </c>
      <c r="AQ34" s="16">
        <f>+Provincias!AQ19+Provincias!AQ38+Provincias!AQ66</f>
        <v>2116</v>
      </c>
    </row>
    <row r="35" spans="1:43" s="6" customFormat="1" ht="12.75" customHeight="1" thickBot="1" x14ac:dyDescent="0.25">
      <c r="A35" s="46" t="s">
        <v>68</v>
      </c>
      <c r="B35" s="49">
        <f>+Provincias!B44</f>
        <v>82</v>
      </c>
      <c r="C35" s="16">
        <f>+Provincias!C44</f>
        <v>82</v>
      </c>
      <c r="D35" s="14">
        <f>+Provincias!D44</f>
        <v>76</v>
      </c>
      <c r="E35" s="16">
        <f>+Provincias!E44</f>
        <v>76</v>
      </c>
      <c r="F35" s="14">
        <f>+Provincias!F44</f>
        <v>122</v>
      </c>
      <c r="G35" s="16">
        <f>+Provincias!G44</f>
        <v>122</v>
      </c>
      <c r="H35" s="14">
        <f>+Provincias!H44</f>
        <v>118</v>
      </c>
      <c r="I35" s="16">
        <f>+Provincias!I44</f>
        <v>117</v>
      </c>
      <c r="J35" s="14">
        <f>+Provincias!J44</f>
        <v>303</v>
      </c>
      <c r="K35" s="16">
        <f>+Provincias!K44</f>
        <v>300</v>
      </c>
      <c r="L35" s="14">
        <f>+Provincias!L44</f>
        <v>274</v>
      </c>
      <c r="M35" s="16">
        <f>+Provincias!M44</f>
        <v>273</v>
      </c>
      <c r="N35" s="14">
        <f>+Provincias!N44</f>
        <v>143</v>
      </c>
      <c r="O35" s="16">
        <f>+Provincias!O44</f>
        <v>143</v>
      </c>
      <c r="P35" s="14">
        <f>+Provincias!P44</f>
        <v>69</v>
      </c>
      <c r="Q35" s="16">
        <f>+Provincias!Q44</f>
        <v>68</v>
      </c>
      <c r="R35" s="14">
        <f>+Provincias!R44</f>
        <v>1402</v>
      </c>
      <c r="S35" s="16">
        <f>+Provincias!S44</f>
        <v>1386</v>
      </c>
      <c r="T35" s="14">
        <f>+Provincias!T44</f>
        <v>1160</v>
      </c>
      <c r="U35" s="16">
        <f>+Provincias!U44</f>
        <v>1132</v>
      </c>
      <c r="V35" s="14">
        <f>+Provincias!V44</f>
        <v>591</v>
      </c>
      <c r="W35" s="16">
        <f>+Provincias!W44</f>
        <v>571</v>
      </c>
      <c r="X35" s="14">
        <f>+Provincias!X44</f>
        <v>304</v>
      </c>
      <c r="Y35" s="16">
        <f>+Provincias!Y44</f>
        <v>294</v>
      </c>
      <c r="Z35" s="14">
        <f>+Provincias!Z44</f>
        <v>123</v>
      </c>
      <c r="AA35" s="16">
        <f>+Provincias!AA44</f>
        <v>118</v>
      </c>
      <c r="AB35" s="14">
        <f>+Provincias!AB44</f>
        <v>145</v>
      </c>
      <c r="AC35" s="16">
        <f>+Provincias!AC44</f>
        <v>143</v>
      </c>
      <c r="AD35" s="14">
        <f>+Provincias!AD44</f>
        <v>153</v>
      </c>
      <c r="AE35" s="16">
        <f>+Provincias!AE44</f>
        <v>149</v>
      </c>
      <c r="AF35" s="14">
        <f>+Provincias!AF44</f>
        <v>135</v>
      </c>
      <c r="AG35" s="16">
        <f>+Provincias!AG44</f>
        <v>132</v>
      </c>
      <c r="AH35" s="14">
        <f>+Provincias!AH44</f>
        <v>139</v>
      </c>
      <c r="AI35" s="16">
        <f>+Provincias!AI44</f>
        <v>138</v>
      </c>
      <c r="AJ35" s="14">
        <f>+Provincias!AJ44</f>
        <v>157</v>
      </c>
      <c r="AK35" s="16">
        <f>+Provincias!AK44</f>
        <v>152</v>
      </c>
      <c r="AL35" s="14">
        <f>+Provincias!AL44</f>
        <v>129</v>
      </c>
      <c r="AM35" s="16">
        <f>+Provincias!AM44</f>
        <v>126</v>
      </c>
      <c r="AN35">
        <f>+Provincias!AN44</f>
        <v>129</v>
      </c>
      <c r="AO35" s="39">
        <f>+Provincias!AO44</f>
        <v>125</v>
      </c>
      <c r="AP35" s="14">
        <f>+Provincias!AP44</f>
        <v>112</v>
      </c>
      <c r="AQ35" s="16">
        <f>+Provincias!AQ44</f>
        <v>108</v>
      </c>
    </row>
    <row r="36" spans="1:43" s="6" customFormat="1" ht="12.75" customHeight="1" thickBot="1" x14ac:dyDescent="0.25">
      <c r="A36" s="46" t="s">
        <v>41</v>
      </c>
      <c r="B36" s="49">
        <f>+Provincias!B69</f>
        <v>14</v>
      </c>
      <c r="C36" s="16">
        <f>+Provincias!C69</f>
        <v>14</v>
      </c>
      <c r="D36" s="14">
        <f>+Provincias!D69</f>
        <v>17</v>
      </c>
      <c r="E36" s="16">
        <f>+Provincias!E69</f>
        <v>17</v>
      </c>
      <c r="F36" s="14">
        <f>+Provincias!F69</f>
        <v>14</v>
      </c>
      <c r="G36" s="16">
        <f>+Provincias!G69</f>
        <v>14</v>
      </c>
      <c r="H36" s="14">
        <f>+Provincias!H69</f>
        <v>15</v>
      </c>
      <c r="I36" s="16">
        <f>+Provincias!I69</f>
        <v>15</v>
      </c>
      <c r="J36" s="14">
        <f>+Provincias!J69</f>
        <v>1</v>
      </c>
      <c r="K36" s="16">
        <f>+Provincias!K69</f>
        <v>1</v>
      </c>
      <c r="L36" s="14">
        <f>+Provincias!L69</f>
        <v>6</v>
      </c>
      <c r="M36" s="16">
        <f>+Provincias!M69</f>
        <v>6</v>
      </c>
      <c r="N36" s="14">
        <f>+Provincias!N69</f>
        <v>2</v>
      </c>
      <c r="O36" s="16">
        <f>+Provincias!O69</f>
        <v>2</v>
      </c>
      <c r="P36" s="14">
        <f>+Provincias!P69</f>
        <v>4</v>
      </c>
      <c r="Q36" s="16">
        <f>+Provincias!Q69</f>
        <v>4</v>
      </c>
      <c r="R36" s="14">
        <f>+Provincias!R69</f>
        <v>232</v>
      </c>
      <c r="S36" s="16">
        <f>+Provincias!S69</f>
        <v>227</v>
      </c>
      <c r="T36" s="14">
        <f>+Provincias!T69</f>
        <v>176</v>
      </c>
      <c r="U36" s="16">
        <f>+Provincias!U69</f>
        <v>174</v>
      </c>
      <c r="V36" s="14">
        <f>+Provincias!V69</f>
        <v>113</v>
      </c>
      <c r="W36" s="16">
        <f>+Provincias!W69</f>
        <v>100</v>
      </c>
      <c r="X36" s="14">
        <f>+Provincias!X69</f>
        <v>53</v>
      </c>
      <c r="Y36" s="16">
        <f>+Provincias!Y69</f>
        <v>53</v>
      </c>
      <c r="Z36" s="14">
        <f>+Provincias!Z69</f>
        <v>14</v>
      </c>
      <c r="AA36" s="16">
        <f>+Provincias!AA69</f>
        <v>13</v>
      </c>
      <c r="AB36" s="14">
        <f>+Provincias!AB69</f>
        <v>15</v>
      </c>
      <c r="AC36" s="16">
        <f>+Provincias!AC69</f>
        <v>15</v>
      </c>
      <c r="AD36" s="14">
        <f>+Provincias!AD69</f>
        <v>13</v>
      </c>
      <c r="AE36" s="16">
        <f>+Provincias!AE69</f>
        <v>13</v>
      </c>
      <c r="AF36" s="14">
        <f>+Provincias!AF69</f>
        <v>14</v>
      </c>
      <c r="AG36" s="16">
        <f>+Provincias!AG69</f>
        <v>14</v>
      </c>
      <c r="AH36" s="14">
        <f>+Provincias!AH69</f>
        <v>17</v>
      </c>
      <c r="AI36" s="16">
        <f>+Provincias!AI69</f>
        <v>17</v>
      </c>
      <c r="AJ36" s="14">
        <f>+Provincias!AJ69</f>
        <v>18</v>
      </c>
      <c r="AK36" s="16">
        <f>+Provincias!AK69</f>
        <v>18</v>
      </c>
      <c r="AL36" s="14">
        <f>+Provincias!AL69</f>
        <v>12</v>
      </c>
      <c r="AM36" s="16">
        <f>+Provincias!AM69</f>
        <v>12</v>
      </c>
      <c r="AN36">
        <f>+Provincias!AN69</f>
        <v>10</v>
      </c>
      <c r="AO36" s="39">
        <f>+Provincias!AO69</f>
        <v>10</v>
      </c>
      <c r="AP36" s="14">
        <f>+Provincias!AP69</f>
        <v>9</v>
      </c>
      <c r="AQ36" s="16">
        <f>+Provincias!AQ69</f>
        <v>9</v>
      </c>
    </row>
    <row r="37" spans="1:43" s="6" customFormat="1" ht="12.75" customHeight="1" thickBot="1" x14ac:dyDescent="0.25">
      <c r="A37" s="47" t="s">
        <v>42</v>
      </c>
      <c r="B37" s="50">
        <f>+Provincias!B70</f>
        <v>3</v>
      </c>
      <c r="C37" s="19">
        <f>+Provincias!C70</f>
        <v>3</v>
      </c>
      <c r="D37" s="18">
        <f>+Provincias!D70</f>
        <v>6</v>
      </c>
      <c r="E37" s="19">
        <f>+Provincias!E70</f>
        <v>6</v>
      </c>
      <c r="F37" s="18">
        <f>+Provincias!F70</f>
        <v>5</v>
      </c>
      <c r="G37" s="19">
        <f>+Provincias!G70</f>
        <v>5</v>
      </c>
      <c r="H37" s="18">
        <f>+Provincias!H70</f>
        <v>13</v>
      </c>
      <c r="I37" s="19">
        <f>+Provincias!I70</f>
        <v>13</v>
      </c>
      <c r="J37" s="18">
        <f>+Provincias!J70</f>
        <v>7</v>
      </c>
      <c r="K37" s="19">
        <f>+Provincias!K70</f>
        <v>7</v>
      </c>
      <c r="L37" s="18">
        <f>+Provincias!L70</f>
        <v>5</v>
      </c>
      <c r="M37" s="19">
        <f>+Provincias!M70</f>
        <v>5</v>
      </c>
      <c r="N37" s="18">
        <f>+Provincias!N70</f>
        <v>3</v>
      </c>
      <c r="O37" s="19">
        <f>+Provincias!O70</f>
        <v>3</v>
      </c>
      <c r="P37" s="18">
        <f>+Provincias!P70</f>
        <v>3</v>
      </c>
      <c r="Q37" s="19">
        <f>+Provincias!Q70</f>
        <v>3</v>
      </c>
      <c r="R37" s="18">
        <f>+Provincias!R70</f>
        <v>180</v>
      </c>
      <c r="S37" s="19">
        <f>+Provincias!S70</f>
        <v>174</v>
      </c>
      <c r="T37" s="18">
        <f>+Provincias!T70</f>
        <v>180</v>
      </c>
      <c r="U37" s="19">
        <f>+Provincias!U70</f>
        <v>175</v>
      </c>
      <c r="V37" s="18">
        <f>+Provincias!V70</f>
        <v>78</v>
      </c>
      <c r="W37" s="19">
        <f>+Provincias!W70</f>
        <v>74</v>
      </c>
      <c r="X37" s="18">
        <f>+Provincias!X70</f>
        <v>51</v>
      </c>
      <c r="Y37" s="19">
        <f>+Provincias!Y70</f>
        <v>50</v>
      </c>
      <c r="Z37" s="18">
        <f>+Provincias!Z70</f>
        <v>15</v>
      </c>
      <c r="AA37" s="19">
        <f>+Provincias!AA70</f>
        <v>15</v>
      </c>
      <c r="AB37" s="18">
        <f>+Provincias!AB70</f>
        <v>13</v>
      </c>
      <c r="AC37" s="19">
        <f>+Provincias!AC70</f>
        <v>13</v>
      </c>
      <c r="AD37" s="18">
        <f>+Provincias!AD70</f>
        <v>13</v>
      </c>
      <c r="AE37" s="19">
        <f>+Provincias!AE70</f>
        <v>12</v>
      </c>
      <c r="AF37" s="18">
        <f>+Provincias!AF70</f>
        <v>13</v>
      </c>
      <c r="AG37" s="19">
        <f>+Provincias!AG70</f>
        <v>13</v>
      </c>
      <c r="AH37" s="18">
        <f>+Provincias!AH70</f>
        <v>8</v>
      </c>
      <c r="AI37" s="19">
        <f>+Provincias!AI70</f>
        <v>7</v>
      </c>
      <c r="AJ37" s="18">
        <f>+Provincias!AJ70</f>
        <v>7</v>
      </c>
      <c r="AK37" s="19">
        <f>+Provincias!AK70</f>
        <v>7</v>
      </c>
      <c r="AL37" s="18">
        <f>+Provincias!AL70</f>
        <v>8</v>
      </c>
      <c r="AM37" s="19">
        <f>+Provincias!AM70</f>
        <v>7</v>
      </c>
      <c r="AN37">
        <f>+Provincias!AN70</f>
        <v>9</v>
      </c>
      <c r="AO37" s="40">
        <f>+Provincias!AO70</f>
        <v>9</v>
      </c>
      <c r="AP37" s="18">
        <f>+Provincias!AP70</f>
        <v>6</v>
      </c>
      <c r="AQ37" s="19">
        <f>+Provincias!AQ70</f>
        <v>6</v>
      </c>
    </row>
    <row r="38" spans="1:43" s="6" customFormat="1" ht="18.75" customHeight="1" thickBot="1" x14ac:dyDescent="0.25">
      <c r="A38" s="25" t="s">
        <v>43</v>
      </c>
      <c r="B38" s="42">
        <f>SUM(B19:B37)</f>
        <v>45189</v>
      </c>
      <c r="C38" s="41">
        <f t="shared" ref="C38:T38" si="0">SUM(C19:C37)</f>
        <v>44714</v>
      </c>
      <c r="D38" s="42">
        <f t="shared" si="0"/>
        <v>48958</v>
      </c>
      <c r="E38" s="41">
        <f t="shared" si="0"/>
        <v>48624</v>
      </c>
      <c r="F38" s="42">
        <f t="shared" si="0"/>
        <v>58742</v>
      </c>
      <c r="G38" s="41">
        <f t="shared" si="0"/>
        <v>58100</v>
      </c>
      <c r="H38" s="42">
        <f t="shared" si="0"/>
        <v>114259</v>
      </c>
      <c r="I38" s="41">
        <f t="shared" si="0"/>
        <v>113438</v>
      </c>
      <c r="J38" s="42">
        <f t="shared" si="0"/>
        <v>185410</v>
      </c>
      <c r="K38" s="41">
        <f t="shared" si="0"/>
        <v>184743</v>
      </c>
      <c r="L38" s="42">
        <f t="shared" si="0"/>
        <v>173487</v>
      </c>
      <c r="M38" s="41">
        <f t="shared" si="0"/>
        <v>172289</v>
      </c>
      <c r="N38" s="44">
        <f t="shared" si="0"/>
        <v>165219</v>
      </c>
      <c r="O38" s="43">
        <f t="shared" si="0"/>
        <v>164477</v>
      </c>
      <c r="P38" s="44">
        <f t="shared" si="0"/>
        <v>172950</v>
      </c>
      <c r="Q38" s="43">
        <f t="shared" si="0"/>
        <v>171799</v>
      </c>
      <c r="R38" s="42">
        <f t="shared" si="0"/>
        <v>320941</v>
      </c>
      <c r="S38" s="41">
        <f t="shared" si="0"/>
        <v>316536</v>
      </c>
      <c r="T38" s="44">
        <f t="shared" si="0"/>
        <v>304416</v>
      </c>
      <c r="U38" s="43">
        <f t="shared" ref="U38:AK38" si="1">SUM(U19:U37)</f>
        <v>297415</v>
      </c>
      <c r="V38" s="42">
        <f t="shared" si="1"/>
        <v>214613</v>
      </c>
      <c r="W38" s="41">
        <f t="shared" si="1"/>
        <v>206314</v>
      </c>
      <c r="X38" s="44">
        <f t="shared" si="1"/>
        <v>125058</v>
      </c>
      <c r="Y38" s="43">
        <f t="shared" si="1"/>
        <v>117458</v>
      </c>
      <c r="Z38" s="42">
        <f t="shared" si="1"/>
        <v>42777</v>
      </c>
      <c r="AA38" s="41">
        <f t="shared" si="1"/>
        <v>38059</v>
      </c>
      <c r="AB38" s="42">
        <f t="shared" si="1"/>
        <v>44967</v>
      </c>
      <c r="AC38" s="41">
        <f t="shared" si="1"/>
        <v>37321</v>
      </c>
      <c r="AD38" s="44">
        <f t="shared" si="1"/>
        <v>46986</v>
      </c>
      <c r="AE38" s="43">
        <f t="shared" si="1"/>
        <v>45291</v>
      </c>
      <c r="AF38" s="42">
        <f t="shared" si="1"/>
        <v>42383</v>
      </c>
      <c r="AG38" s="41">
        <f t="shared" si="1"/>
        <v>40522</v>
      </c>
      <c r="AH38" s="44">
        <f t="shared" si="1"/>
        <v>51245</v>
      </c>
      <c r="AI38" s="43">
        <f t="shared" si="1"/>
        <v>50005</v>
      </c>
      <c r="AJ38" s="42">
        <f t="shared" si="1"/>
        <v>46543</v>
      </c>
      <c r="AK38" s="41">
        <f t="shared" si="1"/>
        <v>45764</v>
      </c>
      <c r="AL38" s="42">
        <v>49145</v>
      </c>
      <c r="AM38" s="41">
        <v>48430</v>
      </c>
      <c r="AN38" s="42">
        <f>SUM(AN19:AN37)</f>
        <v>53886</v>
      </c>
      <c r="AO38" s="45">
        <f>SUM(AO19:AO37)</f>
        <v>53338</v>
      </c>
      <c r="AP38" s="44">
        <f>SUM(AP19:AP37)</f>
        <v>45488</v>
      </c>
      <c r="AQ38" s="43">
        <f>SUM(AQ19:AQ37)</f>
        <v>44967</v>
      </c>
    </row>
    <row r="39" spans="1:43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43" x14ac:dyDescent="0.2">
      <c r="B40" s="12"/>
      <c r="C40" s="12"/>
    </row>
    <row r="46" spans="1:43" x14ac:dyDescent="0.2">
      <c r="A46" s="20"/>
      <c r="B46" s="20"/>
      <c r="C46" s="20"/>
    </row>
  </sheetData>
  <mergeCells count="21">
    <mergeCell ref="T17:U17"/>
    <mergeCell ref="V17:W17"/>
    <mergeCell ref="AL17:AM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AH17:AI17"/>
    <mergeCell ref="AF17:AG17"/>
    <mergeCell ref="Z17:AA17"/>
    <mergeCell ref="X17:Y17"/>
    <mergeCell ref="AB17:AC17"/>
    <mergeCell ref="AD17:AE17"/>
    <mergeCell ref="AN17:AO17"/>
    <mergeCell ref="AJ17:AK17"/>
    <mergeCell ref="AP17:AQ17"/>
  </mergeCells>
  <pageMargins left="0.11811023622047245" right="0" top="0.19685039370078741" bottom="0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1215-4CC4-4352-80DA-5BE7E3F7AFF6}">
  <sheetPr>
    <pageSetUpPr fitToPage="1"/>
  </sheetPr>
  <dimension ref="A16:AO41"/>
  <sheetViews>
    <sheetView zoomScaleNormal="100" workbookViewId="0">
      <pane xSplit="1" topLeftCell="B1" activePane="topRight" state="frozen"/>
      <selection pane="topRight"/>
    </sheetView>
  </sheetViews>
  <sheetFormatPr baseColWidth="10" defaultColWidth="11" defaultRowHeight="12.75" x14ac:dyDescent="0.2"/>
  <cols>
    <col min="1" max="1" width="18.875" style="1" customWidth="1"/>
    <col min="2" max="49" width="10.625" style="1" customWidth="1"/>
    <col min="50" max="16384" width="11" style="1"/>
  </cols>
  <sheetData>
    <row r="16" spans="1:1" s="6" customFormat="1" x14ac:dyDescent="0.2">
      <c r="A16" s="1"/>
    </row>
    <row r="17" spans="1:41" s="6" customFormat="1" ht="18" customHeight="1" x14ac:dyDescent="0.2">
      <c r="A17" s="1"/>
      <c r="B17" s="86" t="s">
        <v>46</v>
      </c>
      <c r="C17" s="87"/>
      <c r="D17" s="86" t="s">
        <v>46</v>
      </c>
      <c r="E17" s="87"/>
      <c r="F17" s="86" t="s">
        <v>46</v>
      </c>
      <c r="G17" s="87"/>
      <c r="H17" s="86" t="s">
        <v>46</v>
      </c>
      <c r="I17" s="87"/>
      <c r="J17" s="86" t="s">
        <v>46</v>
      </c>
      <c r="K17" s="87"/>
      <c r="L17" s="86" t="s">
        <v>46</v>
      </c>
      <c r="M17" s="87"/>
      <c r="N17" s="86" t="s">
        <v>46</v>
      </c>
      <c r="O17" s="87"/>
      <c r="P17" s="86" t="s">
        <v>46</v>
      </c>
      <c r="Q17" s="87"/>
      <c r="R17" s="86" t="s">
        <v>46</v>
      </c>
      <c r="S17" s="87"/>
      <c r="T17" s="86" t="s">
        <v>46</v>
      </c>
      <c r="U17" s="87"/>
      <c r="V17" s="86" t="s">
        <v>46</v>
      </c>
      <c r="W17" s="87"/>
      <c r="X17" s="86" t="s">
        <v>46</v>
      </c>
      <c r="Y17" s="87"/>
      <c r="Z17" s="86" t="s">
        <v>46</v>
      </c>
      <c r="AA17" s="87"/>
      <c r="AB17" s="86" t="s">
        <v>46</v>
      </c>
      <c r="AC17" s="87"/>
      <c r="AD17" s="86" t="s">
        <v>46</v>
      </c>
      <c r="AE17" s="87"/>
      <c r="AF17" s="86" t="s">
        <v>46</v>
      </c>
      <c r="AG17" s="87"/>
      <c r="AH17" s="86" t="s">
        <v>46</v>
      </c>
      <c r="AI17" s="87"/>
      <c r="AJ17" s="86" t="s">
        <v>46</v>
      </c>
      <c r="AK17" s="87"/>
      <c r="AL17" s="86" t="s">
        <v>46</v>
      </c>
      <c r="AM17" s="87"/>
      <c r="AN17" s="86" t="s">
        <v>46</v>
      </c>
      <c r="AO17" s="87"/>
    </row>
    <row r="18" spans="1:41" s="6" customFormat="1" ht="18" customHeight="1" thickBot="1" x14ac:dyDescent="0.25">
      <c r="A18" s="58"/>
      <c r="B18" s="88" t="s">
        <v>47</v>
      </c>
      <c r="C18" s="89"/>
      <c r="D18" s="88" t="s">
        <v>48</v>
      </c>
      <c r="E18" s="89"/>
      <c r="F18" s="88" t="s">
        <v>49</v>
      </c>
      <c r="G18" s="89"/>
      <c r="H18" s="88" t="s">
        <v>53</v>
      </c>
      <c r="I18" s="89"/>
      <c r="J18" s="88" t="s">
        <v>50</v>
      </c>
      <c r="K18" s="89"/>
      <c r="L18" s="88" t="s">
        <v>54</v>
      </c>
      <c r="M18" s="89"/>
      <c r="N18" s="88" t="s">
        <v>51</v>
      </c>
      <c r="O18" s="89"/>
      <c r="P18" s="88" t="s">
        <v>52</v>
      </c>
      <c r="Q18" s="89"/>
      <c r="R18" s="88" t="s">
        <v>55</v>
      </c>
      <c r="S18" s="89"/>
      <c r="T18" s="88" t="s">
        <v>56</v>
      </c>
      <c r="U18" s="89"/>
      <c r="V18" s="88" t="s">
        <v>73</v>
      </c>
      <c r="W18" s="89"/>
      <c r="X18" s="88" t="s">
        <v>75</v>
      </c>
      <c r="Y18" s="89"/>
      <c r="Z18" s="88" t="s">
        <v>76</v>
      </c>
      <c r="AA18" s="89"/>
      <c r="AB18" s="88" t="s">
        <v>77</v>
      </c>
      <c r="AC18" s="89"/>
      <c r="AD18" s="88" t="s">
        <v>81</v>
      </c>
      <c r="AE18" s="89"/>
      <c r="AF18" s="88" t="s">
        <v>82</v>
      </c>
      <c r="AG18" s="89"/>
      <c r="AH18" s="88" t="s">
        <v>92</v>
      </c>
      <c r="AI18" s="89"/>
      <c r="AJ18" s="88" t="s">
        <v>93</v>
      </c>
      <c r="AK18" s="89"/>
      <c r="AL18" s="88" t="s">
        <v>94</v>
      </c>
      <c r="AM18" s="89"/>
      <c r="AN18" s="88" t="s">
        <v>95</v>
      </c>
      <c r="AO18" s="89"/>
    </row>
    <row r="19" spans="1:41" s="6" customFormat="1" ht="12.75" customHeight="1" thickBot="1" x14ac:dyDescent="0.25">
      <c r="A19" s="59" t="s">
        <v>58</v>
      </c>
      <c r="B19" s="53">
        <f>+(CCAA!D19-CCAA!B19)/CCAA!B19</f>
        <v>1.3151239251390997E-2</v>
      </c>
      <c r="C19" s="30">
        <f>+(CCAA!E19-CCAA!C19)/CCAA!C19</f>
        <v>2.1494370522006142E-2</v>
      </c>
      <c r="D19" s="29">
        <f>+(CCAA!F19-CCAA!D19)/CCAA!D19</f>
        <v>0.14153769345981029</v>
      </c>
      <c r="E19" s="30">
        <f>+(CCAA!G19-CCAA!E19)/CCAA!E19</f>
        <v>0.14178356713426854</v>
      </c>
      <c r="F19" s="29">
        <f>+(CCAA!H19-CCAA!F19)/CCAA!F19</f>
        <v>1.1353597200962169</v>
      </c>
      <c r="G19" s="30">
        <f>+(CCAA!I19-CCAA!G19)/CCAA!G19</f>
        <v>1.1366827555945591</v>
      </c>
      <c r="H19" s="29">
        <f>+(CCAA!J19-CCAA!H19)/CCAA!H19</f>
        <v>0.4</v>
      </c>
      <c r="I19" s="30">
        <f>+(CCAA!K19-CCAA!I19)/CCAA!I19</f>
        <v>0.40024643187185543</v>
      </c>
      <c r="J19" s="29">
        <f>+(CCAA!L19-CCAA!J19)/CCAA!J19</f>
        <v>-0.1512691097944554</v>
      </c>
      <c r="K19" s="30">
        <f>+(CCAA!M19-CCAA!K19)/CCAA!K19</f>
        <v>-0.15831927843367311</v>
      </c>
      <c r="L19" s="29">
        <f>+(CCAA!N19-CCAA!L19)/CCAA!L19</f>
        <v>-0.11488408170300785</v>
      </c>
      <c r="M19" s="30">
        <f>+(CCAA!O19-CCAA!M19)/CCAA!M19</f>
        <v>-0.10925248301097752</v>
      </c>
      <c r="N19" s="29">
        <f>+(CCAA!P19-CCAA!N19)/CCAA!N19</f>
        <v>-7.0009737098344696E-2</v>
      </c>
      <c r="O19" s="30">
        <f>+(CCAA!Q19-CCAA!O19)/CCAA!O19</f>
        <v>-7.3650234741784032E-2</v>
      </c>
      <c r="P19" s="29">
        <f>+(CCAA!R19-CCAA!P19)/CCAA!P19</f>
        <v>2.499424144068684</v>
      </c>
      <c r="Q19" s="30">
        <f>+(CCAA!S19-CCAA!Q19)/CCAA!Q19</f>
        <v>2.4917115404920285</v>
      </c>
      <c r="R19" s="29">
        <f>+(CCAA!T19-CCAA!R19)/CCAA!R19</f>
        <v>1.2207162732250247E-2</v>
      </c>
      <c r="S19" s="30">
        <f>+(CCAA!U19-CCAA!S19)/CCAA!S19</f>
        <v>1.4212276988206833E-3</v>
      </c>
      <c r="T19" s="29">
        <f>+(CCAA!V19-CCAA!T19)/CCAA!T19</f>
        <v>-0.38163223079424197</v>
      </c>
      <c r="U19" s="30">
        <f>+(CCAA!W19-CCAA!U19)/CCAA!U19</f>
        <v>-0.38723314309871065</v>
      </c>
      <c r="V19" s="29">
        <f>+(CCAA!X19-CCAA!V19)/CCAA!V19</f>
        <v>-0.4438814531548757</v>
      </c>
      <c r="W19" s="30">
        <f>+(CCAA!Y19-CCAA!W19)/CCAA!W19</f>
        <v>-0.45183068053023212</v>
      </c>
      <c r="X19" s="29">
        <f>+(CCAA!Z19-CCAA!X19)/CCAA!X19</f>
        <v>-0.7337974901151797</v>
      </c>
      <c r="Y19" s="30">
        <f>+(CCAA!AA19-CCAA!Y19)/CCAA!Y19</f>
        <v>-0.75458468176914784</v>
      </c>
      <c r="Z19" s="29">
        <f>+(CCAA!AB19-CCAA!Z19)/CCAA!Z19</f>
        <v>-1.7759121730707136E-2</v>
      </c>
      <c r="AA19" s="30">
        <f>+(CCAA!AC19-CCAA!AA19)/CCAA!AA19</f>
        <v>4.2857142857142858E-2</v>
      </c>
      <c r="AB19" s="29">
        <f>+(CCAA!AD19-CCAA!AB19)/CCAA!AB19</f>
        <v>7.2649572649572655E-2</v>
      </c>
      <c r="AC19" s="30">
        <f>+(CCAA!AE19-CCAA!AC19)/CCAA!AC19</f>
        <v>0.12293642430628732</v>
      </c>
      <c r="AD19" s="29">
        <f>+(CCAA!AF19-CCAA!AD19)/CCAA!AD19</f>
        <v>-9.0101133925835117E-2</v>
      </c>
      <c r="AE19" s="30">
        <f>+(CCAA!AG19-CCAA!AE19)/CCAA!AE19</f>
        <v>-9.3525179856115109E-2</v>
      </c>
      <c r="AF19" s="29">
        <f>+(CCAA!AH19-CCAA!AF19)/CCAA!AF19</f>
        <v>0.2974065341865948</v>
      </c>
      <c r="AG19" s="30">
        <f>+(CCAA!AI19-CCAA!AG19)/CCAA!AG19</f>
        <v>0.30676328502415456</v>
      </c>
      <c r="AH19" s="29">
        <f>+(CCAA!AJ19-CCAA!AH19)/CCAA!AH19</f>
        <v>-3.8940809968847349E-2</v>
      </c>
      <c r="AI19" s="30">
        <f>+(CCAA!AK19-CCAA!AI19)/CCAA!AI19</f>
        <v>-3.9345128069712174E-2</v>
      </c>
      <c r="AJ19" s="29">
        <f>+(CCAA!AL19-CCAA!AJ19)/CCAA!AJ19</f>
        <v>4.0518638573743921E-3</v>
      </c>
      <c r="AK19" s="30">
        <f>+(CCAA!AM19-CCAA!AK19)/CCAA!AK19</f>
        <v>1.017042330951072E-2</v>
      </c>
      <c r="AL19" s="29">
        <f>+(CCAA!AN19-CCAA!AL19)/CCAA!AL19</f>
        <v>0.17245090126446058</v>
      </c>
      <c r="AM19" s="30">
        <f>+(CCAA!AO19-CCAA!AM19)/CCAA!AM19</f>
        <v>0.17442176870748299</v>
      </c>
      <c r="AN19" s="29">
        <f>+(CCAA!AP19-CCAA!AN19)/CCAA!AN19</f>
        <v>-0.12735199632859109</v>
      </c>
      <c r="AO19" s="30">
        <f>+(CCAA!AQ19-CCAA!AO19)/CCAA!AO19</f>
        <v>-0.12673772011121409</v>
      </c>
    </row>
    <row r="20" spans="1:41" s="6" customFormat="1" ht="12.75" customHeight="1" thickBot="1" x14ac:dyDescent="0.25">
      <c r="A20" s="46" t="s">
        <v>59</v>
      </c>
      <c r="B20" s="54">
        <f>+(CCAA!D20-CCAA!B20)/CCAA!B20</f>
        <v>0.37037037037037035</v>
      </c>
      <c r="C20" s="32">
        <f>+(CCAA!E20-CCAA!C20)/CCAA!C20</f>
        <v>0.40969162995594716</v>
      </c>
      <c r="D20" s="31">
        <f>+(CCAA!F20-CCAA!D20)/CCAA!D20</f>
        <v>6.6528066528066532E-2</v>
      </c>
      <c r="E20" s="32">
        <f>+(CCAA!G20-CCAA!E20)/CCAA!E20</f>
        <v>5.9374999999999997E-2</v>
      </c>
      <c r="F20" s="31">
        <f>+(CCAA!H20-CCAA!F20)/CCAA!F20</f>
        <v>1.4220272904483431</v>
      </c>
      <c r="G20" s="32">
        <f>+(CCAA!I20-CCAA!G20)/CCAA!G20</f>
        <v>1.3962635201573255</v>
      </c>
      <c r="H20" s="31">
        <f>+(CCAA!J20-CCAA!H20)/CCAA!H20</f>
        <v>0.55372233400402415</v>
      </c>
      <c r="I20" s="32">
        <f>+(CCAA!K20-CCAA!I20)/CCAA!I20</f>
        <v>0.57365613459171116</v>
      </c>
      <c r="J20" s="31">
        <f>+(CCAA!L20-CCAA!J20)/CCAA!J20</f>
        <v>-0.19425019425019424</v>
      </c>
      <c r="K20" s="32">
        <f>+(CCAA!M20-CCAA!K20)/CCAA!K20</f>
        <v>-0.19556714471968709</v>
      </c>
      <c r="L20" s="31">
        <f>+(CCAA!N20-CCAA!L20)/CCAA!L20</f>
        <v>4.6287367405978788E-2</v>
      </c>
      <c r="M20" s="32">
        <f>+(CCAA!O20-CCAA!M20)/CCAA!M20</f>
        <v>3.6304700162074557E-2</v>
      </c>
      <c r="N20" s="31">
        <f>+(CCAA!P20-CCAA!N20)/CCAA!N20</f>
        <v>2.0890937019969278E-2</v>
      </c>
      <c r="O20" s="32">
        <f>+(CCAA!Q20-CCAA!O20)/CCAA!O20</f>
        <v>3.1904910853925557E-2</v>
      </c>
      <c r="P20" s="31">
        <f>+(CCAA!R20-CCAA!P20)/CCAA!P20</f>
        <v>1.1983147758049955</v>
      </c>
      <c r="Q20" s="32">
        <f>+(CCAA!S20-CCAA!Q20)/CCAA!Q20</f>
        <v>1.1867232494695361</v>
      </c>
      <c r="R20" s="31">
        <f>+(CCAA!T20-CCAA!R20)/CCAA!R20</f>
        <v>-6.7488021902806297E-2</v>
      </c>
      <c r="S20" s="32">
        <f>+(CCAA!U20-CCAA!S20)/CCAA!S20</f>
        <v>-8.5250901025783199E-2</v>
      </c>
      <c r="T20" s="31">
        <f>+(CCAA!V20-CCAA!T20)/CCAA!T20</f>
        <v>-0.40179095713446861</v>
      </c>
      <c r="U20" s="32">
        <f>+(CCAA!W20-CCAA!U20)/CCAA!U20</f>
        <v>-0.40960751629034703</v>
      </c>
      <c r="V20" s="31">
        <f>+(CCAA!X20-CCAA!V20)/CCAA!V20</f>
        <v>-0.40515337423312886</v>
      </c>
      <c r="W20" s="32">
        <f>+(CCAA!Y20-CCAA!W20)/CCAA!W20</f>
        <v>-0.39322381930184808</v>
      </c>
      <c r="X20" s="31">
        <f>+(CCAA!Z20-CCAA!X20)/CCAA!X20</f>
        <v>-0.67698019801980203</v>
      </c>
      <c r="Y20" s="32">
        <f>+(CCAA!AA20-CCAA!Y20)/CCAA!Y20</f>
        <v>-0.67597292724196278</v>
      </c>
      <c r="Z20" s="31">
        <f>+(CCAA!AB20-CCAA!Z20)/CCAA!Z20</f>
        <v>4.9808429118773943E-2</v>
      </c>
      <c r="AA20" s="32">
        <f>+(CCAA!AC20-CCAA!AA20)/CCAA!AA20</f>
        <v>6.1357702349869453E-2</v>
      </c>
      <c r="AB20" s="31">
        <f>+(CCAA!AD20-CCAA!AB20)/CCAA!AB20</f>
        <v>0.14963503649635038</v>
      </c>
      <c r="AC20" s="32">
        <f>+(CCAA!AE20-CCAA!AC20)/CCAA!AC20</f>
        <v>0.14637146371463713</v>
      </c>
      <c r="AD20" s="31">
        <f>+(CCAA!AF20-CCAA!AD20)/CCAA!AD20</f>
        <v>-0.18941798941798943</v>
      </c>
      <c r="AE20" s="32">
        <f>+(CCAA!AG20-CCAA!AE20)/CCAA!AE20</f>
        <v>-0.18669527896995708</v>
      </c>
      <c r="AF20" s="31">
        <f>+(CCAA!AH20-CCAA!AF20)/CCAA!AF20</f>
        <v>5.87467362924282E-2</v>
      </c>
      <c r="AG20" s="32">
        <f>+(CCAA!AI20-CCAA!AG20)/CCAA!AG20</f>
        <v>6.0686015831134567E-2</v>
      </c>
      <c r="AH20" s="31">
        <f>+(CCAA!AJ20-CCAA!AH20)/CCAA!AH20</f>
        <v>-8.5080147965474723E-2</v>
      </c>
      <c r="AI20" s="32">
        <f>+(CCAA!AK20-CCAA!AI20)/CCAA!AI20</f>
        <v>-8.2089552238805971E-2</v>
      </c>
      <c r="AJ20" s="31">
        <f>+(CCAA!AL20-CCAA!AJ20)/CCAA!AJ20</f>
        <v>8.0862533692722366E-2</v>
      </c>
      <c r="AK20" s="32">
        <f>+(CCAA!AM20-CCAA!AK20)/CCAA!AK20</f>
        <v>7.8590785907859076E-2</v>
      </c>
      <c r="AL20" s="31">
        <f>+(CCAA!AN20-CCAA!AL20)/CCAA!AL20</f>
        <v>-4.9875311720698253E-3</v>
      </c>
      <c r="AM20" s="32">
        <f>+(CCAA!AO20-CCAA!AM20)/CCAA!AM20</f>
        <v>-6.2814070351758797E-3</v>
      </c>
      <c r="AN20" s="31">
        <f>+(CCAA!AP20-CCAA!AN20)/CCAA!AN20</f>
        <v>-0.13909774436090225</v>
      </c>
      <c r="AO20" s="32">
        <f>+(CCAA!AQ20-CCAA!AO20)/CCAA!AO20</f>
        <v>-0.13653603034134007</v>
      </c>
    </row>
    <row r="21" spans="1:41" s="6" customFormat="1" ht="12.75" customHeight="1" thickBot="1" x14ac:dyDescent="0.25">
      <c r="A21" s="46" t="s">
        <v>57</v>
      </c>
      <c r="B21" s="54">
        <f>+(CCAA!D21-CCAA!B21)/CCAA!B21</f>
        <v>-0.11797752808988764</v>
      </c>
      <c r="C21" s="32">
        <f>+(CCAA!E21-CCAA!C21)/CCAA!C21</f>
        <v>-0.12359550561797752</v>
      </c>
      <c r="D21" s="31">
        <f>+(CCAA!F21-CCAA!D21)/CCAA!D21</f>
        <v>0.26326963906581741</v>
      </c>
      <c r="E21" s="32">
        <f>+(CCAA!G21-CCAA!E21)/CCAA!E21</f>
        <v>0.25854700854700857</v>
      </c>
      <c r="F21" s="31">
        <f>+(CCAA!H21-CCAA!F21)/CCAA!F21</f>
        <v>0.17815126050420169</v>
      </c>
      <c r="G21" s="32">
        <f>+(CCAA!I21-CCAA!G21)/CCAA!G21</f>
        <v>0.13412563667232597</v>
      </c>
      <c r="H21" s="31">
        <f>+(CCAA!J21-CCAA!H21)/CCAA!H21</f>
        <v>0.41797432239657634</v>
      </c>
      <c r="I21" s="32">
        <f>+(CCAA!K21-CCAA!I21)/CCAA!I21</f>
        <v>0.4820359281437126</v>
      </c>
      <c r="J21" s="31">
        <f>+(CCAA!L21-CCAA!J21)/CCAA!J21</f>
        <v>-6.9416498993963779E-2</v>
      </c>
      <c r="K21" s="32">
        <f>+(CCAA!M21-CCAA!K21)/CCAA!K21</f>
        <v>-6.6666666666666666E-2</v>
      </c>
      <c r="L21" s="31">
        <f>+(CCAA!N21-CCAA!L21)/CCAA!L21</f>
        <v>0</v>
      </c>
      <c r="M21" s="32">
        <f>+(CCAA!O21-CCAA!M21)/CCAA!M21</f>
        <v>0</v>
      </c>
      <c r="N21" s="31">
        <f>+(CCAA!P21-CCAA!N21)/CCAA!N21</f>
        <v>-6.5945945945945952E-2</v>
      </c>
      <c r="O21" s="32">
        <f>+(CCAA!Q21-CCAA!O21)/CCAA!O21</f>
        <v>-7.4675324675324672E-2</v>
      </c>
      <c r="P21" s="31">
        <f>+(CCAA!R21-CCAA!P21)/CCAA!P21</f>
        <v>5.2997685185185182</v>
      </c>
      <c r="Q21" s="32">
        <f>+(CCAA!S21-CCAA!Q21)/CCAA!Q21</f>
        <v>5.2818713450292396</v>
      </c>
      <c r="R21" s="31">
        <f>+(CCAA!T21-CCAA!R21)/CCAA!R21</f>
        <v>-4.8135219548043361E-2</v>
      </c>
      <c r="S21" s="32">
        <f>+(CCAA!U21-CCAA!S21)/CCAA!S21</f>
        <v>-6.5909514056972637E-2</v>
      </c>
      <c r="T21" s="31">
        <f>+(CCAA!V21-CCAA!T21)/CCAA!T21</f>
        <v>-0.46477513993437558</v>
      </c>
      <c r="U21" s="32">
        <f>+(CCAA!W21-CCAA!U21)/CCAA!U21</f>
        <v>-0.47418776161052423</v>
      </c>
      <c r="V21" s="31">
        <f>+(CCAA!X21-CCAA!V21)/CCAA!V21</f>
        <v>-0.4875586007933646</v>
      </c>
      <c r="W21" s="32">
        <f>+(CCAA!Y21-CCAA!W21)/CCAA!W21</f>
        <v>-0.47687642153146326</v>
      </c>
      <c r="X21" s="31">
        <f>+(CCAA!Z21-CCAA!X21)/CCAA!X21</f>
        <v>-0.59113300492610843</v>
      </c>
      <c r="Y21" s="32">
        <f>+(CCAA!AA21-CCAA!Y21)/CCAA!Y21</f>
        <v>-0.59057971014492749</v>
      </c>
      <c r="Z21" s="31">
        <f>+(CCAA!AB21-CCAA!Z21)/CCAA!Z21</f>
        <v>0.19277108433734941</v>
      </c>
      <c r="AA21" s="32">
        <f>+(CCAA!AC21-CCAA!AA21)/CCAA!AA21</f>
        <v>0.2176991150442478</v>
      </c>
      <c r="AB21" s="31">
        <f>+(CCAA!AD21-CCAA!AB21)/CCAA!AB21</f>
        <v>-3.751803751803752E-2</v>
      </c>
      <c r="AC21" s="32">
        <f>+(CCAA!AE21-CCAA!AC21)/CCAA!AC21</f>
        <v>-3.6337209302325583E-2</v>
      </c>
      <c r="AD21" s="31">
        <f>+(CCAA!AF21-CCAA!AD21)/CCAA!AD21</f>
        <v>-0.25337331334332835</v>
      </c>
      <c r="AE21" s="32">
        <f>+(CCAA!AG21-CCAA!AE21)/CCAA!AE21</f>
        <v>-0.25188536953242835</v>
      </c>
      <c r="AF21" s="31">
        <f>+(CCAA!AH21-CCAA!AF21)/CCAA!AF21</f>
        <v>0.25502008032128515</v>
      </c>
      <c r="AG21" s="32">
        <f>+(CCAA!AI21-CCAA!AG21)/CCAA!AG21</f>
        <v>0.24798387096774194</v>
      </c>
      <c r="AH21" s="31">
        <f>+(CCAA!AJ21-CCAA!AH21)/CCAA!AH21</f>
        <v>0.12959999999999999</v>
      </c>
      <c r="AI21" s="32">
        <f>+(CCAA!AK21-CCAA!AI21)/CCAA!AI21</f>
        <v>0.13408723747980614</v>
      </c>
      <c r="AJ21" s="31">
        <f>+(CCAA!AL21-CCAA!AJ21)/CCAA!AJ21</f>
        <v>-3.8243626062322948E-2</v>
      </c>
      <c r="AK21" s="32">
        <f>+(CCAA!AM21-CCAA!AK21)/CCAA!AK21</f>
        <v>-3.7037037037037035E-2</v>
      </c>
      <c r="AL21" s="31">
        <f>+(CCAA!AN21-CCAA!AL21)/CCAA!AL21</f>
        <v>0.20765832106038293</v>
      </c>
      <c r="AM21" s="32">
        <f>+(CCAA!AO21-CCAA!AM21)/CCAA!AM21</f>
        <v>0.21005917159763313</v>
      </c>
      <c r="AN21" s="31">
        <f>+(CCAA!AP21-CCAA!AN21)/CCAA!AN21</f>
        <v>-0.28536585365853656</v>
      </c>
      <c r="AO21" s="32">
        <f>+(CCAA!AQ21-CCAA!AO21)/CCAA!AO21</f>
        <v>-0.28973105134474325</v>
      </c>
    </row>
    <row r="22" spans="1:41" s="6" customFormat="1" ht="12.75" customHeight="1" thickBot="1" x14ac:dyDescent="0.25">
      <c r="A22" s="46" t="s">
        <v>60</v>
      </c>
      <c r="B22" s="54">
        <f>+(CCAA!D22-CCAA!B22)/CCAA!B22</f>
        <v>0.11764705882352941</v>
      </c>
      <c r="C22" s="32">
        <f>+(CCAA!E22-CCAA!C22)/CCAA!C22</f>
        <v>0.12097812097812098</v>
      </c>
      <c r="D22" s="31">
        <f>+(CCAA!F22-CCAA!D22)/CCAA!D22</f>
        <v>0.10983981693363844</v>
      </c>
      <c r="E22" s="32">
        <f>+(CCAA!G22-CCAA!E22)/CCAA!E22</f>
        <v>0.11021814006888633</v>
      </c>
      <c r="F22" s="31">
        <f>+(CCAA!H22-CCAA!F22)/CCAA!F22</f>
        <v>1.0237113402061855</v>
      </c>
      <c r="G22" s="32">
        <f>+(CCAA!I22-CCAA!G22)/CCAA!G22</f>
        <v>1.0237849017580145</v>
      </c>
      <c r="H22" s="31">
        <f>+(CCAA!J22-CCAA!H22)/CCAA!H22</f>
        <v>0.31889964340295468</v>
      </c>
      <c r="I22" s="32">
        <f>+(CCAA!K22-CCAA!I22)/CCAA!I22</f>
        <v>0.31834440470107306</v>
      </c>
      <c r="J22" s="31">
        <f>+(CCAA!L22-CCAA!J22)/CCAA!J22</f>
        <v>9.4631131711085364E-2</v>
      </c>
      <c r="K22" s="32">
        <f>+(CCAA!M22-CCAA!K22)/CCAA!K22</f>
        <v>5.8139534883720929E-2</v>
      </c>
      <c r="L22" s="31">
        <f>+(CCAA!N22-CCAA!L22)/CCAA!L22</f>
        <v>-6.316160903316867E-2</v>
      </c>
      <c r="M22" s="32">
        <f>+(CCAA!O22-CCAA!M22)/CCAA!M22</f>
        <v>-2.8937728937728939E-2</v>
      </c>
      <c r="N22" s="31">
        <f>+(CCAA!P22-CCAA!N22)/CCAA!N22</f>
        <v>-0.37551789077212805</v>
      </c>
      <c r="O22" s="32">
        <f>+(CCAA!Q22-CCAA!O22)/CCAA!O22</f>
        <v>-0.38249717087891361</v>
      </c>
      <c r="P22" s="31">
        <f>+(CCAA!R22-CCAA!P22)/CCAA!P22</f>
        <v>2.9728588661037394</v>
      </c>
      <c r="Q22" s="32">
        <f>+(CCAA!S22-CCAA!Q22)/CCAA!Q22</f>
        <v>3.0024434941967013</v>
      </c>
      <c r="R22" s="31">
        <f>+(CCAA!T22-CCAA!R22)/CCAA!R22</f>
        <v>-0.10156368604827691</v>
      </c>
      <c r="S22" s="32">
        <f>+(CCAA!U22-CCAA!S22)/CCAA!S22</f>
        <v>-0.10836385836385837</v>
      </c>
      <c r="T22" s="31">
        <f>+(CCAA!V22-CCAA!T22)/CCAA!T22</f>
        <v>-0.50861777627576887</v>
      </c>
      <c r="U22" s="32">
        <f>+(CCAA!W22-CCAA!U22)/CCAA!U22</f>
        <v>-0.51900034234851078</v>
      </c>
      <c r="V22" s="31">
        <f>+(CCAA!X22-CCAA!V22)/CCAA!V22</f>
        <v>-0.33596973865199448</v>
      </c>
      <c r="W22" s="32">
        <f>+(CCAA!Y22-CCAA!W22)/CCAA!W22</f>
        <v>-0.32811387900355871</v>
      </c>
      <c r="X22" s="31">
        <f>+(CCAA!Z22-CCAA!X22)/CCAA!X22</f>
        <v>-0.65199378560331434</v>
      </c>
      <c r="Y22" s="32">
        <f>+(CCAA!AA22-CCAA!Y22)/CCAA!Y22</f>
        <v>-0.66790254237288138</v>
      </c>
      <c r="Z22" s="31">
        <f>+(CCAA!AB22-CCAA!Z22)/CCAA!Z22</f>
        <v>-0.10863095238095238</v>
      </c>
      <c r="AA22" s="32">
        <f>+(CCAA!AC22-CCAA!AA22)/CCAA!AA22</f>
        <v>-0.10845295055821372</v>
      </c>
      <c r="AB22" s="31">
        <f>+(CCAA!AD22-CCAA!AB22)/CCAA!AB22</f>
        <v>0.15692821368948248</v>
      </c>
      <c r="AC22" s="32">
        <f>+(CCAA!AE22-CCAA!AC22)/CCAA!AC22</f>
        <v>0.2075134168157424</v>
      </c>
      <c r="AD22" s="31">
        <f>+(CCAA!AF22-CCAA!AD22)/CCAA!AD22</f>
        <v>-7.5036075036075039E-2</v>
      </c>
      <c r="AE22" s="32">
        <f>+(CCAA!AG22-CCAA!AE22)/CCAA!AE22</f>
        <v>-9.9259259259259255E-2</v>
      </c>
      <c r="AF22" s="31">
        <f>+(CCAA!AH22-CCAA!AF22)/CCAA!AF22</f>
        <v>-0.13416536661466458</v>
      </c>
      <c r="AG22" s="32">
        <f>+(CCAA!AI22-CCAA!AG22)/CCAA!AG22</f>
        <v>-0.11348684210526316</v>
      </c>
      <c r="AH22" s="31">
        <f>+(CCAA!AJ22-CCAA!AH22)/CCAA!AH22</f>
        <v>-0.19459459459459461</v>
      </c>
      <c r="AI22" s="32">
        <f>+(CCAA!AK22-CCAA!AI22)/CCAA!AI22</f>
        <v>-0.18552875695732837</v>
      </c>
      <c r="AJ22" s="31">
        <f>+(CCAA!AL22-CCAA!AJ22)/CCAA!AJ22</f>
        <v>-2.4608501118568233E-2</v>
      </c>
      <c r="AK22" s="32">
        <f>+(CCAA!AM22-CCAA!AK22)/CCAA!AK22</f>
        <v>-2.0501138952164009E-2</v>
      </c>
      <c r="AL22" s="31">
        <f>+(CCAA!AN22-CCAA!AL22)/CCAA!AL22</f>
        <v>1.6055045871559634E-2</v>
      </c>
      <c r="AM22" s="32">
        <f>+(CCAA!AO22-CCAA!AM22)/CCAA!AM22</f>
        <v>1.3953488372093023E-2</v>
      </c>
      <c r="AN22" s="31">
        <f>+(CCAA!AP22-CCAA!AN22)/CCAA!AN22</f>
        <v>-0.16478555304740405</v>
      </c>
      <c r="AO22" s="32">
        <f>+(CCAA!AQ22-CCAA!AO22)/CCAA!AO22</f>
        <v>-0.1628440366972477</v>
      </c>
    </row>
    <row r="23" spans="1:41" s="6" customFormat="1" ht="12.75" customHeight="1" thickBot="1" x14ac:dyDescent="0.25">
      <c r="A23" s="46" t="s">
        <v>61</v>
      </c>
      <c r="B23" s="54">
        <f>+(CCAA!D23-CCAA!B23)/CCAA!B23</f>
        <v>-1.7224880382775119E-2</v>
      </c>
      <c r="C23" s="32">
        <f>+(CCAA!E23-CCAA!C23)/CCAA!C23</f>
        <v>-5.7170542635658912E-2</v>
      </c>
      <c r="D23" s="31">
        <f>+(CCAA!F23-CCAA!D23)/CCAA!D23</f>
        <v>0.26387536514118792</v>
      </c>
      <c r="E23" s="32">
        <f>+(CCAA!G23-CCAA!E23)/CCAA!E23</f>
        <v>0.31346351490236385</v>
      </c>
      <c r="F23" s="31">
        <f>+(CCAA!H23-CCAA!F23)/CCAA!F23</f>
        <v>0.77734976887519258</v>
      </c>
      <c r="G23" s="32">
        <f>+(CCAA!I23-CCAA!G23)/CCAA!G23</f>
        <v>0.78716744913928016</v>
      </c>
      <c r="H23" s="31">
        <f>+(CCAA!J23-CCAA!H23)/CCAA!H23</f>
        <v>0.51972258344169919</v>
      </c>
      <c r="I23" s="32">
        <f>+(CCAA!K23-CCAA!I23)/CCAA!I23</f>
        <v>0.53064798598949214</v>
      </c>
      <c r="J23" s="31">
        <f>+(CCAA!L23-CCAA!J23)/CCAA!J23</f>
        <v>-2.7666856816885341E-2</v>
      </c>
      <c r="K23" s="32">
        <f>+(CCAA!M23-CCAA!K23)/CCAA!K23</f>
        <v>-2.9748283752860413E-2</v>
      </c>
      <c r="L23" s="31">
        <f>+(CCAA!N23-CCAA!L23)/CCAA!L23</f>
        <v>-0.43561161630976825</v>
      </c>
      <c r="M23" s="32">
        <f>+(CCAA!O23-CCAA!M23)/CCAA!M23</f>
        <v>-0.43632075471698112</v>
      </c>
      <c r="N23" s="31">
        <f>+(CCAA!P23-CCAA!N23)/CCAA!N23</f>
        <v>-0.47713097713097713</v>
      </c>
      <c r="O23" s="32">
        <f>+(CCAA!Q23-CCAA!O23)/CCAA!O23</f>
        <v>-0.48326359832635984</v>
      </c>
      <c r="P23" s="31">
        <f>+(CCAA!R23-CCAA!P23)/CCAA!P23</f>
        <v>8.7942345924453278</v>
      </c>
      <c r="Q23" s="32">
        <f>+(CCAA!S23-CCAA!Q23)/CCAA!Q23</f>
        <v>8.9291497975708509</v>
      </c>
      <c r="R23" s="31">
        <f>+(CCAA!T23-CCAA!R23)/CCAA!R23</f>
        <v>-0.11915152745356744</v>
      </c>
      <c r="S23" s="32">
        <f>+(CCAA!U23-CCAA!S23)/CCAA!S23</f>
        <v>-0.13221202854230377</v>
      </c>
      <c r="T23" s="31">
        <f>+(CCAA!V23-CCAA!T23)/CCAA!T23</f>
        <v>-0.4926834888812075</v>
      </c>
      <c r="U23" s="32">
        <f>+(CCAA!W23-CCAA!U23)/CCAA!U23</f>
        <v>-0.49935392928462352</v>
      </c>
      <c r="V23" s="31">
        <f>+(CCAA!X23-CCAA!V23)/CCAA!V23</f>
        <v>-0.44901203724733135</v>
      </c>
      <c r="W23" s="32">
        <f>+(CCAA!Y23-CCAA!W23)/CCAA!W23</f>
        <v>-0.44533083059596434</v>
      </c>
      <c r="X23" s="31">
        <f>+(CCAA!Z23-CCAA!X23)/CCAA!X23</f>
        <v>-0.69332234130255566</v>
      </c>
      <c r="Y23" s="32">
        <f>+(CCAA!AA23-CCAA!Y23)/CCAA!Y23</f>
        <v>-0.69585448392554994</v>
      </c>
      <c r="Z23" s="31">
        <f>+(CCAA!AB23-CCAA!Z23)/CCAA!Z23</f>
        <v>2.5537634408602152E-2</v>
      </c>
      <c r="AA23" s="32">
        <f>+(CCAA!AC23-CCAA!AA23)/CCAA!AA23</f>
        <v>3.0598052851182198E-2</v>
      </c>
      <c r="AB23" s="31">
        <f>+(CCAA!AD23-CCAA!AB23)/CCAA!AB23</f>
        <v>0.16775884665792923</v>
      </c>
      <c r="AC23" s="32">
        <f>+(CCAA!AE23-CCAA!AC23)/CCAA!AC23</f>
        <v>0.19703103913630229</v>
      </c>
      <c r="AD23" s="31">
        <f>+(CCAA!AF23-CCAA!AD23)/CCAA!AD23</f>
        <v>-8.3052749719416383E-2</v>
      </c>
      <c r="AE23" s="32">
        <f>+(CCAA!AG23-CCAA!AE23)/CCAA!AE23</f>
        <v>-0.11273957158962795</v>
      </c>
      <c r="AF23" s="31">
        <f>+(CCAA!AH23-CCAA!AF23)/CCAA!AF23</f>
        <v>9.1799265605875147E-2</v>
      </c>
      <c r="AG23" s="32">
        <f>+(CCAA!AI23-CCAA!AG23)/CCAA!AG23</f>
        <v>0.12452350698856417</v>
      </c>
      <c r="AH23" s="31">
        <f>+(CCAA!AJ23-CCAA!AH23)/CCAA!AH23</f>
        <v>-8.1838565022421525E-2</v>
      </c>
      <c r="AI23" s="32">
        <f>+(CCAA!AK23-CCAA!AI23)/CCAA!AI23</f>
        <v>-7.909604519774012E-2</v>
      </c>
      <c r="AJ23" s="31">
        <f>+(CCAA!AL23-CCAA!AJ23)/CCAA!AJ23</f>
        <v>-0.22222222222222221</v>
      </c>
      <c r="AK23" s="32">
        <f>+(CCAA!AM23-CCAA!AK23)/CCAA!AK23</f>
        <v>-0.22208588957055214</v>
      </c>
      <c r="AL23" s="31">
        <f>+(CCAA!AN23-CCAA!AL23)/CCAA!AL23</f>
        <v>-2.0408163265306121E-2</v>
      </c>
      <c r="AM23" s="32">
        <f>+(CCAA!AO23-CCAA!AM23)/CCAA!AM23</f>
        <v>-2.5236593059936908E-2</v>
      </c>
      <c r="AN23" s="31">
        <f>+(CCAA!AP23-CCAA!AN23)/CCAA!AN23</f>
        <v>-0.15544871794871795</v>
      </c>
      <c r="AO23" s="32">
        <f>+(CCAA!AQ23-CCAA!AO23)/CCAA!AO23</f>
        <v>-0.1553398058252427</v>
      </c>
    </row>
    <row r="24" spans="1:41" s="6" customFormat="1" ht="12.75" customHeight="1" thickBot="1" x14ac:dyDescent="0.25">
      <c r="A24" s="46" t="s">
        <v>29</v>
      </c>
      <c r="B24" s="54">
        <f>+(CCAA!D24-CCAA!B24)/CCAA!B24</f>
        <v>1.1229646266142617E-3</v>
      </c>
      <c r="C24" s="32">
        <f>+(CCAA!E24-CCAA!C24)/CCAA!C24</f>
        <v>3.3879164313946925E-3</v>
      </c>
      <c r="D24" s="31">
        <f>+(CCAA!F24-CCAA!D24)/CCAA!D24</f>
        <v>0.32641615255187884</v>
      </c>
      <c r="E24" s="32">
        <f>+(CCAA!G24-CCAA!E24)/CCAA!E24</f>
        <v>0.32976927405740009</v>
      </c>
      <c r="F24" s="31">
        <f>+(CCAA!H24-CCAA!F24)/CCAA!F24</f>
        <v>0.67780126849894295</v>
      </c>
      <c r="G24" s="32">
        <f>+(CCAA!I24-CCAA!G24)/CCAA!G24</f>
        <v>0.67075751163774866</v>
      </c>
      <c r="H24" s="31">
        <f>+(CCAA!J24-CCAA!H24)/CCAA!H24</f>
        <v>1.3278729838709677</v>
      </c>
      <c r="I24" s="32">
        <f>+(CCAA!K24-CCAA!I24)/CCAA!I24</f>
        <v>1.335612968591692</v>
      </c>
      <c r="J24" s="31">
        <f>+(CCAA!L24-CCAA!J24)/CCAA!J24</f>
        <v>0.18122767132185774</v>
      </c>
      <c r="K24" s="32">
        <f>+(CCAA!M24-CCAA!K24)/CCAA!K24</f>
        <v>0.18121678776705347</v>
      </c>
      <c r="L24" s="31">
        <f>+(CCAA!N24-CCAA!L24)/CCAA!L24</f>
        <v>0.23508386032444323</v>
      </c>
      <c r="M24" s="32">
        <f>+(CCAA!O24-CCAA!M24)/CCAA!M24</f>
        <v>0.23283143591626881</v>
      </c>
      <c r="N24" s="31">
        <f>+(CCAA!P24-CCAA!N24)/CCAA!N24</f>
        <v>-1.9145146927871771E-2</v>
      </c>
      <c r="O24" s="32">
        <f>+(CCAA!Q24-CCAA!O24)/CCAA!O24</f>
        <v>-2.1298778671432827E-2</v>
      </c>
      <c r="P24" s="31">
        <f>+(CCAA!R24-CCAA!P24)/CCAA!P24</f>
        <v>0.45740656680284458</v>
      </c>
      <c r="Q24" s="32">
        <f>+(CCAA!S24-CCAA!Q24)/CCAA!Q24</f>
        <v>0.44506163445442093</v>
      </c>
      <c r="R24" s="31">
        <f>+(CCAA!T24-CCAA!R24)/CCAA!R24</f>
        <v>-1.977782392026578E-2</v>
      </c>
      <c r="S24" s="32">
        <f>+(CCAA!U24-CCAA!S24)/CCAA!S24</f>
        <v>-1.96935390448107E-2</v>
      </c>
      <c r="T24" s="31">
        <f>+(CCAA!V24-CCAA!T24)/CCAA!T24</f>
        <v>-0.13583646666313615</v>
      </c>
      <c r="U24" s="32">
        <f>+(CCAA!W24-CCAA!U24)/CCAA!U24</f>
        <v>-0.14148359026696031</v>
      </c>
      <c r="V24" s="31">
        <f>+(CCAA!X24-CCAA!V24)/CCAA!V24</f>
        <v>-0.48020590758671405</v>
      </c>
      <c r="W24" s="32">
        <f>+(CCAA!Y24-CCAA!W24)/CCAA!W24</f>
        <v>-0.48532816117124444</v>
      </c>
      <c r="X24" s="31">
        <f>+(CCAA!Z24-CCAA!X24)/CCAA!X24</f>
        <v>-0.71433624145248764</v>
      </c>
      <c r="Y24" s="32">
        <f>+(CCAA!AA24-CCAA!Y24)/CCAA!Y24</f>
        <v>-0.83199610989545347</v>
      </c>
      <c r="Z24" s="31">
        <f>+(CCAA!AB24-CCAA!Z24)/CCAA!Z24</f>
        <v>0.18489475856376392</v>
      </c>
      <c r="AA24" s="32">
        <f>+(CCAA!AC24-CCAA!AA24)/CCAA!AA24</f>
        <v>-1.1975397973950797</v>
      </c>
      <c r="AB24" s="31">
        <f>+(CCAA!AD24-CCAA!AB24)/CCAA!AB24</f>
        <v>2.612330198537095E-2</v>
      </c>
      <c r="AC24" s="32">
        <f>+(CCAA!AE24-CCAA!AC24)/CCAA!AC24</f>
        <v>-11.71062271062271</v>
      </c>
      <c r="AD24" s="31">
        <f>+(CCAA!AF24-CCAA!AD24)/CCAA!AD24</f>
        <v>-0.61405295315682284</v>
      </c>
      <c r="AE24" s="32">
        <f>+(CCAA!AG24-CCAA!AE24)/CCAA!AE24</f>
        <v>-0.86867305061559508</v>
      </c>
      <c r="AF24" s="31">
        <f>+(CCAA!AH24-CCAA!AF24)/CCAA!AF24</f>
        <v>1.27792436235708</v>
      </c>
      <c r="AG24" s="32">
        <f>+(CCAA!AI24-CCAA!AG24)/CCAA!AG24</f>
        <v>5.015625</v>
      </c>
      <c r="AH24" s="31">
        <f>+(CCAA!AJ24-CCAA!AH24)/CCAA!AH24</f>
        <v>-3.8610038610038611E-3</v>
      </c>
      <c r="AI24" s="32">
        <f>+(CCAA!AK24-CCAA!AI24)/CCAA!AI24</f>
        <v>0.11428571428571428</v>
      </c>
      <c r="AJ24" s="31">
        <f>+(CCAA!AL24-CCAA!AJ24)/CCAA!AJ24</f>
        <v>-0.39573643410852716</v>
      </c>
      <c r="AK24" s="32">
        <f>+(CCAA!AM24-CCAA!AK24)/CCAA!AK24</f>
        <v>-0.40404040404040403</v>
      </c>
      <c r="AL24" s="31">
        <f>+(CCAA!AN24-CCAA!AL24)/CCAA!AL24</f>
        <v>1.849903784477229</v>
      </c>
      <c r="AM24" s="32">
        <f>+(CCAA!AO24-CCAA!AM24)/CCAA!AM24</f>
        <v>1.8917861799217732</v>
      </c>
      <c r="AN24" s="31">
        <f>+(CCAA!AP24-CCAA!AN24)/CCAA!AN24</f>
        <v>-0.11231150123790232</v>
      </c>
      <c r="AO24" s="32">
        <f>+(CCAA!AQ24-CCAA!AO24)/CCAA!AO24</f>
        <v>-0.11384129846708746</v>
      </c>
    </row>
    <row r="25" spans="1:41" s="6" customFormat="1" ht="12.75" customHeight="1" thickBot="1" x14ac:dyDescent="0.25">
      <c r="A25" s="46" t="s">
        <v>62</v>
      </c>
      <c r="B25" s="54">
        <f>+(CCAA!D25-CCAA!B25)/CCAA!B25</f>
        <v>8.0042689434364989E-2</v>
      </c>
      <c r="C25" s="32">
        <f>+(CCAA!E25-CCAA!C25)/CCAA!C25</f>
        <v>8.1457663451232579E-2</v>
      </c>
      <c r="D25" s="31">
        <f>+(CCAA!F25-CCAA!D25)/CCAA!D25</f>
        <v>0.2440711462450593</v>
      </c>
      <c r="E25" s="32">
        <f>+(CCAA!G25-CCAA!E25)/CCAA!E25</f>
        <v>0.2348860257680872</v>
      </c>
      <c r="F25" s="31">
        <f>+(CCAA!H25-CCAA!F25)/CCAA!F25</f>
        <v>1.2176330420969024</v>
      </c>
      <c r="G25" s="32">
        <f>+(CCAA!I25-CCAA!G25)/CCAA!G25</f>
        <v>1.2391653290529696</v>
      </c>
      <c r="H25" s="31">
        <f>+(CCAA!J25-CCAA!H25)/CCAA!H25</f>
        <v>0.69161891117478513</v>
      </c>
      <c r="I25" s="32">
        <f>+(CCAA!K25-CCAA!I25)/CCAA!I25</f>
        <v>0.67849462365591395</v>
      </c>
      <c r="J25" s="31">
        <f>+(CCAA!L25-CCAA!J25)/CCAA!J25</f>
        <v>7.6222739784035567E-3</v>
      </c>
      <c r="K25" s="32">
        <f>+(CCAA!M25-CCAA!K25)/CCAA!K25</f>
        <v>9.6092248558616276E-3</v>
      </c>
      <c r="L25" s="31">
        <f>+(CCAA!N25-CCAA!L25)/CCAA!L25</f>
        <v>-0.34965328850598865</v>
      </c>
      <c r="M25" s="32">
        <f>+(CCAA!O25-CCAA!M25)/CCAA!M25</f>
        <v>-0.34813874788494076</v>
      </c>
      <c r="N25" s="31">
        <f>+(CCAA!P25-CCAA!N25)/CCAA!N25</f>
        <v>-0.68820678513731826</v>
      </c>
      <c r="O25" s="32">
        <f>+(CCAA!Q25-CCAA!O25)/CCAA!O25</f>
        <v>-0.69046073977936406</v>
      </c>
      <c r="P25" s="31">
        <f>+(CCAA!R25-CCAA!P25)/CCAA!P25</f>
        <v>9.8082901554404138</v>
      </c>
      <c r="Q25" s="32">
        <f>+(CCAA!S25-CCAA!Q25)/CCAA!Q25</f>
        <v>9.8396226415094343</v>
      </c>
      <c r="R25" s="31">
        <f>+(CCAA!T25-CCAA!R25)/CCAA!R25</f>
        <v>6.4141898370086284E-2</v>
      </c>
      <c r="S25" s="32">
        <f>+(CCAA!U25-CCAA!S25)/CCAA!S25</f>
        <v>4.3032588724494732E-2</v>
      </c>
      <c r="T25" s="31">
        <f>+(CCAA!V25-CCAA!T25)/CCAA!T25</f>
        <v>-0.54716641138841338</v>
      </c>
      <c r="U25" s="32">
        <f>+(CCAA!W25-CCAA!U25)/CCAA!U25</f>
        <v>-0.55776005933617656</v>
      </c>
      <c r="V25" s="31">
        <f>+(CCAA!X25-CCAA!V25)/CCAA!V25</f>
        <v>-0.54476721050537202</v>
      </c>
      <c r="W25" s="32">
        <f>+(CCAA!Y25-CCAA!W25)/CCAA!W25</f>
        <v>-0.53836477987421383</v>
      </c>
      <c r="X25" s="31">
        <f>+(CCAA!Z25-CCAA!X25)/CCAA!X25</f>
        <v>-0.71896853146853146</v>
      </c>
      <c r="Y25" s="32">
        <f>+(CCAA!AA25-CCAA!Y25)/CCAA!Y25</f>
        <v>-0.72524977293369663</v>
      </c>
      <c r="Z25" s="31">
        <f>+(CCAA!AB25-CCAA!Z25)/CCAA!Z25</f>
        <v>0.16640746500777606</v>
      </c>
      <c r="AA25" s="32">
        <f>+(CCAA!AC25-CCAA!AA25)/CCAA!AA25</f>
        <v>0.16363636363636364</v>
      </c>
      <c r="AB25" s="31">
        <f>+(CCAA!AD25-CCAA!AB25)/CCAA!AB25</f>
        <v>4.6666666666666669E-2</v>
      </c>
      <c r="AC25" s="32">
        <f>+(CCAA!AE25-CCAA!AC25)/CCAA!AC25</f>
        <v>0.10227272727272728</v>
      </c>
      <c r="AD25" s="31">
        <f>+(CCAA!AF25-CCAA!AD25)/CCAA!AD25</f>
        <v>-0.18980891719745224</v>
      </c>
      <c r="AE25" s="32">
        <f>+(CCAA!AG25-CCAA!AE25)/CCAA!AE25</f>
        <v>-0.19201030927835053</v>
      </c>
      <c r="AF25" s="31">
        <f>+(CCAA!AH25-CCAA!AF25)/CCAA!AF25</f>
        <v>7.2327044025157231E-2</v>
      </c>
      <c r="AG25" s="32">
        <f>+(CCAA!AI25-CCAA!AG25)/CCAA!AG25</f>
        <v>7.3365231259968106E-2</v>
      </c>
      <c r="AH25" s="31">
        <f>+(CCAA!AJ25-CCAA!AH25)/CCAA!AH25</f>
        <v>-7.331378299120235E-3</v>
      </c>
      <c r="AI25" s="32">
        <f>+(CCAA!AK25-CCAA!AI25)/CCAA!AI25</f>
        <v>-2.9717682020802376E-3</v>
      </c>
      <c r="AJ25" s="31">
        <f>+(CCAA!AL25-CCAA!AJ25)/CCAA!AJ25</f>
        <v>9.3057607090103397E-2</v>
      </c>
      <c r="AK25" s="32">
        <f>+(CCAA!AM25-CCAA!AK25)/CCAA!AK25</f>
        <v>9.3889716840536513E-2</v>
      </c>
      <c r="AL25" s="31">
        <f>+(CCAA!AN25-CCAA!AL25)/CCAA!AL25</f>
        <v>5.4054054054054057E-3</v>
      </c>
      <c r="AM25" s="32">
        <f>+(CCAA!AO25-CCAA!AM25)/CCAA!AM25</f>
        <v>-1.3623978201634877E-3</v>
      </c>
      <c r="AN25" s="31">
        <f>+(CCAA!AP25-CCAA!AN25)/CCAA!AN25</f>
        <v>-0.20833333333333334</v>
      </c>
      <c r="AO25" s="32">
        <f>+(CCAA!AQ25-CCAA!AO25)/CCAA!AO25</f>
        <v>-0.20463847203274216</v>
      </c>
    </row>
    <row r="26" spans="1:41" s="6" customFormat="1" ht="12.75" customHeight="1" thickBot="1" x14ac:dyDescent="0.25">
      <c r="A26" s="46" t="s">
        <v>63</v>
      </c>
      <c r="B26" s="54">
        <f>+(CCAA!D26-CCAA!B26)/CCAA!B26</f>
        <v>3.7475345167652857E-2</v>
      </c>
      <c r="C26" s="32">
        <f>+(CCAA!E26-CCAA!C26)/CCAA!C26</f>
        <v>3.7623762376237622E-2</v>
      </c>
      <c r="D26" s="31">
        <f>+(CCAA!F26-CCAA!D26)/CCAA!D26</f>
        <v>0.23193916349809887</v>
      </c>
      <c r="E26" s="32">
        <f>+(CCAA!G26-CCAA!E26)/CCAA!E26</f>
        <v>0.23282442748091603</v>
      </c>
      <c r="F26" s="31">
        <f>+(CCAA!H26-CCAA!F26)/CCAA!F26</f>
        <v>0.95370370370370372</v>
      </c>
      <c r="G26" s="32">
        <f>+(CCAA!I26-CCAA!G26)/CCAA!G26</f>
        <v>0.95510835913312697</v>
      </c>
      <c r="H26" s="31">
        <f>+(CCAA!J26-CCAA!H26)/CCAA!H26</f>
        <v>1.2109004739336493</v>
      </c>
      <c r="I26" s="32">
        <f>+(CCAA!K26-CCAA!I26)/CCAA!I26</f>
        <v>1.1963578780680919</v>
      </c>
      <c r="J26" s="31">
        <f>+(CCAA!L26-CCAA!J26)/CCAA!J26</f>
        <v>5.3590568060021436E-3</v>
      </c>
      <c r="K26" s="32">
        <f>+(CCAA!M26-CCAA!K26)/CCAA!K26</f>
        <v>-1.8024513338139869E-2</v>
      </c>
      <c r="L26" s="31">
        <f>+(CCAA!N26-CCAA!L26)/CCAA!L26</f>
        <v>9.7725657427149962E-2</v>
      </c>
      <c r="M26" s="32">
        <f>+(CCAA!O26-CCAA!M26)/CCAA!M26</f>
        <v>0.12444933920704845</v>
      </c>
      <c r="N26" s="31">
        <f>+(CCAA!P26-CCAA!N26)/CCAA!N26</f>
        <v>-4.2084817092910331E-3</v>
      </c>
      <c r="O26" s="32">
        <f>+(CCAA!Q26-CCAA!O26)/CCAA!O26</f>
        <v>1.632386549134835E-3</v>
      </c>
      <c r="P26" s="31">
        <f>+(CCAA!R26-CCAA!P26)/CCAA!P26</f>
        <v>1.8263979193758126</v>
      </c>
      <c r="Q26" s="32">
        <f>+(CCAA!S26-CCAA!Q26)/CCAA!Q26</f>
        <v>1.8054106910039114</v>
      </c>
      <c r="R26" s="31">
        <f>+(CCAA!T26-CCAA!R26)/CCAA!R26</f>
        <v>-0.16816195077064641</v>
      </c>
      <c r="S26" s="32">
        <f>+(CCAA!U26-CCAA!S26)/CCAA!S26</f>
        <v>-0.1731149064714767</v>
      </c>
      <c r="T26" s="31">
        <f>+(CCAA!V26-CCAA!T26)/CCAA!T26</f>
        <v>-0.48036504424778759</v>
      </c>
      <c r="U26" s="32">
        <f>+(CCAA!W26-CCAA!U26)/CCAA!U26</f>
        <v>-0.48995363214837712</v>
      </c>
      <c r="V26" s="31">
        <f>+(CCAA!X26-CCAA!V26)/CCAA!V26</f>
        <v>-0.53539116551357102</v>
      </c>
      <c r="W26" s="32">
        <f>+(CCAA!Y26-CCAA!W26)/CCAA!W26</f>
        <v>-0.5382920110192837</v>
      </c>
      <c r="X26" s="31">
        <f>+(CCAA!Z26-CCAA!X26)/CCAA!X26</f>
        <v>-0.634020618556701</v>
      </c>
      <c r="Y26" s="32">
        <f>+(CCAA!AA26-CCAA!Y26)/CCAA!Y26</f>
        <v>-0.63245823389021483</v>
      </c>
      <c r="Z26" s="31">
        <f>+(CCAA!AB26-CCAA!Z26)/CCAA!Z26</f>
        <v>0.33333333333333331</v>
      </c>
      <c r="AA26" s="32">
        <f>+(CCAA!AC26-CCAA!AA26)/CCAA!AA26</f>
        <v>0.23701298701298701</v>
      </c>
      <c r="AB26" s="31">
        <f>+(CCAA!AD26-CCAA!AB26)/CCAA!AB26</f>
        <v>-8.098591549295775E-2</v>
      </c>
      <c r="AC26" s="32">
        <f>+(CCAA!AE26-CCAA!AC26)/CCAA!AC26</f>
        <v>-1.8372703412073491E-2</v>
      </c>
      <c r="AD26" s="31">
        <f>+(CCAA!AF26-CCAA!AD26)/CCAA!AD26</f>
        <v>-0.18263090676883781</v>
      </c>
      <c r="AE26" s="32">
        <f>+(CCAA!AG26-CCAA!AE26)/CCAA!AE26</f>
        <v>-0.17647058823529413</v>
      </c>
      <c r="AF26" s="31">
        <f>+(CCAA!AH26-CCAA!AF26)/CCAA!AF26</f>
        <v>5.7812500000000003E-2</v>
      </c>
      <c r="AG26" s="32">
        <f>+(CCAA!AI26-CCAA!AG26)/CCAA!AG26</f>
        <v>7.9545454545454544E-2</v>
      </c>
      <c r="AH26" s="31">
        <f>+(CCAA!AJ26-CCAA!AH26)/CCAA!AH26</f>
        <v>-0.15066469719350073</v>
      </c>
      <c r="AI26" s="32">
        <f>+(CCAA!AK26-CCAA!AI26)/CCAA!AI26</f>
        <v>-0.14285714285714285</v>
      </c>
      <c r="AJ26" s="31">
        <f>+(CCAA!AL26-CCAA!AJ26)/CCAA!AJ26</f>
        <v>-0.12173913043478261</v>
      </c>
      <c r="AK26" s="32">
        <f>+(CCAA!AM26-CCAA!AK26)/CCAA!AK26</f>
        <v>-0.11754385964912281</v>
      </c>
      <c r="AL26" s="31">
        <f>+(CCAA!AN26-CCAA!AL26)/CCAA!AL26</f>
        <v>0.25940594059405941</v>
      </c>
      <c r="AM26" s="32">
        <f>+(CCAA!AO26-CCAA!AM26)/CCAA!AM26</f>
        <v>0.24652087475149106</v>
      </c>
      <c r="AN26" s="31">
        <f>+(CCAA!AP26-CCAA!AN26)/CCAA!AN26</f>
        <v>-0.16194968553459119</v>
      </c>
      <c r="AO26" s="32">
        <f>+(CCAA!AQ26-CCAA!AO26)/CCAA!AO26</f>
        <v>-0.16267942583732056</v>
      </c>
    </row>
    <row r="27" spans="1:41" s="6" customFormat="1" ht="12.75" customHeight="1" thickBot="1" x14ac:dyDescent="0.25">
      <c r="A27" s="46" t="s">
        <v>64</v>
      </c>
      <c r="B27" s="54">
        <f>+(CCAA!D27-CCAA!B27)/CCAA!B27</f>
        <v>0.12651162790697673</v>
      </c>
      <c r="C27" s="32">
        <f>+(CCAA!E27-CCAA!C27)/CCAA!C27</f>
        <v>0.13288685230877686</v>
      </c>
      <c r="D27" s="31">
        <f>+(CCAA!F27-CCAA!D27)/CCAA!D27</f>
        <v>0.23389760528488851</v>
      </c>
      <c r="E27" s="32">
        <f>+(CCAA!G27-CCAA!E27)/CCAA!E27</f>
        <v>0.22567931964322754</v>
      </c>
      <c r="F27" s="31">
        <f>+(CCAA!H27-CCAA!F27)/CCAA!F27</f>
        <v>1.4495566337627572</v>
      </c>
      <c r="G27" s="32">
        <f>+(CCAA!I27-CCAA!G27)/CCAA!G27</f>
        <v>1.4682687425960399</v>
      </c>
      <c r="H27" s="31">
        <f>+(CCAA!J27-CCAA!H27)/CCAA!H27</f>
        <v>0.32829041732122122</v>
      </c>
      <c r="I27" s="32">
        <f>+(CCAA!K27-CCAA!I27)/CCAA!I27</f>
        <v>0.32917380870757629</v>
      </c>
      <c r="J27" s="31">
        <f>+(CCAA!L27-CCAA!J27)/CCAA!J27</f>
        <v>-0.15140763594292325</v>
      </c>
      <c r="K27" s="32">
        <f>+(CCAA!M27-CCAA!K27)/CCAA!K27</f>
        <v>-0.15694315485401836</v>
      </c>
      <c r="L27" s="31">
        <f>+(CCAA!N27-CCAA!L27)/CCAA!L27</f>
        <v>-0.11346421862691632</v>
      </c>
      <c r="M27" s="32">
        <f>+(CCAA!O27-CCAA!M27)/CCAA!M27</f>
        <v>-0.10765747850827546</v>
      </c>
      <c r="N27" s="31">
        <f>+(CCAA!P27-CCAA!N27)/CCAA!N27</f>
        <v>0.15976897576979598</v>
      </c>
      <c r="O27" s="32">
        <f>+(CCAA!Q27-CCAA!O27)/CCAA!O27</f>
        <v>0.15890702139330773</v>
      </c>
      <c r="P27" s="31">
        <f>+(CCAA!R27-CCAA!P27)/CCAA!P27</f>
        <v>0.76043140028288547</v>
      </c>
      <c r="Q27" s="32">
        <f>+(CCAA!S27-CCAA!Q27)/CCAA!Q27</f>
        <v>0.71916693784575336</v>
      </c>
      <c r="R27" s="31">
        <f>+(CCAA!T27-CCAA!R27)/CCAA!R27</f>
        <v>4.8709450637742296E-3</v>
      </c>
      <c r="S27" s="32">
        <f>+(CCAA!U27-CCAA!S27)/CCAA!S27</f>
        <v>2.0133188787362553E-2</v>
      </c>
      <c r="T27" s="31">
        <f>+(CCAA!V27-CCAA!T27)/CCAA!T27</f>
        <v>-0.15839621541485516</v>
      </c>
      <c r="U27" s="32">
        <f>+(CCAA!W27-CCAA!U27)/CCAA!U27</f>
        <v>-0.18880623450230252</v>
      </c>
      <c r="V27" s="31">
        <f>+(CCAA!X27-CCAA!V27)/CCAA!V27</f>
        <v>-0.4108344549125168</v>
      </c>
      <c r="W27" s="32">
        <f>+(CCAA!Y27-CCAA!W27)/CCAA!W27</f>
        <v>-0.46338116032439175</v>
      </c>
      <c r="X27" s="31">
        <f>+(CCAA!Z27-CCAA!X27)/CCAA!X27</f>
        <v>-0.58329693956394668</v>
      </c>
      <c r="Y27" s="32">
        <f>+(CCAA!AA27-CCAA!Y27)/CCAA!Y27</f>
        <v>-0.57327753235681622</v>
      </c>
      <c r="Z27" s="31">
        <f>+(CCAA!AB27-CCAA!Z27)/CCAA!Z27</f>
        <v>4.7242824895195101E-2</v>
      </c>
      <c r="AA27" s="32">
        <f>+(CCAA!AC27-CCAA!AA27)/CCAA!AA27</f>
        <v>6.6109698510715589E-2</v>
      </c>
      <c r="AB27" s="31">
        <f>+(CCAA!AD27-CCAA!AB27)/CCAA!AB27</f>
        <v>-0.16528098537336414</v>
      </c>
      <c r="AC27" s="32">
        <f>+(CCAA!AE27-CCAA!AC27)/CCAA!AC27</f>
        <v>-0.12649063032367971</v>
      </c>
      <c r="AD27" s="31">
        <f>+(CCAA!AF27-CCAA!AD27)/CCAA!AD27</f>
        <v>0.1057825325094531</v>
      </c>
      <c r="AE27" s="32">
        <f>+(CCAA!AG27-CCAA!AE27)/CCAA!AE27</f>
        <v>0.14041930765480254</v>
      </c>
      <c r="AF27" s="31">
        <f>+(CCAA!AH27-CCAA!AF27)/CCAA!AF27</f>
        <v>0.23786488740617182</v>
      </c>
      <c r="AG27" s="32">
        <f>+(CCAA!AI27-CCAA!AG27)/CCAA!AG27</f>
        <v>0.2417272338606242</v>
      </c>
      <c r="AH27" s="31">
        <f>+(CCAA!AJ27-CCAA!AH27)/CCAA!AH27</f>
        <v>-0.27058347931545612</v>
      </c>
      <c r="AI27" s="32">
        <f>+(CCAA!AK27-CCAA!AI27)/CCAA!AI27</f>
        <v>-0.2799889822338521</v>
      </c>
      <c r="AJ27" s="31">
        <f>+(CCAA!AL27-CCAA!AJ27)/CCAA!AJ27</f>
        <v>-0.13116571217439499</v>
      </c>
      <c r="AK27" s="32">
        <f>+(CCAA!AM27-CCAA!AK27)/CCAA!AK27</f>
        <v>-0.13590283091048203</v>
      </c>
      <c r="AL27" s="31">
        <f>+(CCAA!AN27-CCAA!AL27)/CCAA!AL27</f>
        <v>1.4884116521369339E-3</v>
      </c>
      <c r="AM27" s="32">
        <f>+(CCAA!AO27-CCAA!AM27)/CCAA!AM27</f>
        <v>1.5827338129496403E-2</v>
      </c>
      <c r="AN27" s="31">
        <f>+(CCAA!AP27-CCAA!AN27)/CCAA!AN27</f>
        <v>-0.2786624203821656</v>
      </c>
      <c r="AO27" s="32">
        <f>+(CCAA!AQ27-CCAA!AO27)/CCAA!AO27</f>
        <v>-0.28699062976683376</v>
      </c>
    </row>
    <row r="28" spans="1:41" s="6" customFormat="1" ht="12.75" customHeight="1" thickBot="1" x14ac:dyDescent="0.25">
      <c r="A28" s="46" t="s">
        <v>72</v>
      </c>
      <c r="B28" s="54">
        <f>+(CCAA!D28-CCAA!B28)/CCAA!B28</f>
        <v>0.18333805610654577</v>
      </c>
      <c r="C28" s="32">
        <f>+(CCAA!E28-CCAA!C28)/CCAA!C28</f>
        <v>0.1891348088531187</v>
      </c>
      <c r="D28" s="31">
        <f>+(CCAA!F28-CCAA!D28)/CCAA!D28</f>
        <v>0.46192528735632182</v>
      </c>
      <c r="E28" s="32">
        <f>+(CCAA!G28-CCAA!E28)/CCAA!E28</f>
        <v>0.47014744984288132</v>
      </c>
      <c r="F28" s="31">
        <f>+(CCAA!H28-CCAA!F28)/CCAA!F28</f>
        <v>0.78083538083538084</v>
      </c>
      <c r="G28" s="32">
        <f>+(CCAA!I28-CCAA!G28)/CCAA!G28</f>
        <v>0.77392305162775399</v>
      </c>
      <c r="H28" s="31">
        <f>+(CCAA!J28-CCAA!H28)/CCAA!H28</f>
        <v>0.85448859455481974</v>
      </c>
      <c r="I28" s="32">
        <f>+(CCAA!K28-CCAA!I28)/CCAA!I28</f>
        <v>0.86198906293447031</v>
      </c>
      <c r="J28" s="31">
        <f>+(CCAA!L28-CCAA!J28)/CCAA!J28</f>
        <v>-7.2711040571371885E-2</v>
      </c>
      <c r="K28" s="32">
        <f>+(CCAA!M28-CCAA!K28)/CCAA!K28</f>
        <v>-7.257703220668027E-2</v>
      </c>
      <c r="L28" s="31">
        <f>+(CCAA!N28-CCAA!L28)/CCAA!L28</f>
        <v>-0.17292468977321351</v>
      </c>
      <c r="M28" s="32">
        <f>+(CCAA!O28-CCAA!M28)/CCAA!M28</f>
        <v>-0.17181042348773548</v>
      </c>
      <c r="N28" s="31">
        <f>+(CCAA!P28-CCAA!N28)/CCAA!N28</f>
        <v>3.6668175645088279E-2</v>
      </c>
      <c r="O28" s="32">
        <f>+(CCAA!Q28-CCAA!O28)/CCAA!O28</f>
        <v>3.0071289695398573E-2</v>
      </c>
      <c r="P28" s="31">
        <f>+(CCAA!R28-CCAA!P28)/CCAA!P28</f>
        <v>0.31135371179039301</v>
      </c>
      <c r="Q28" s="32">
        <f>+(CCAA!S28-CCAA!Q28)/CCAA!Q28</f>
        <v>0.30772618598213164</v>
      </c>
      <c r="R28" s="31">
        <f>+(CCAA!T28-CCAA!R28)/CCAA!R28</f>
        <v>-3.1635031635031632E-2</v>
      </c>
      <c r="S28" s="32">
        <f>+(CCAA!U28-CCAA!S28)/CCAA!S28</f>
        <v>-4.4599470772191487E-2</v>
      </c>
      <c r="T28" s="31">
        <f>+(CCAA!V28-CCAA!T28)/CCAA!T28</f>
        <v>-0.43323835724110826</v>
      </c>
      <c r="U28" s="32">
        <f>+(CCAA!W28-CCAA!U28)/CCAA!U28</f>
        <v>-0.43896666330949741</v>
      </c>
      <c r="V28" s="31">
        <f>+(CCAA!X28-CCAA!V28)/CCAA!V28</f>
        <v>-0.46805928750975123</v>
      </c>
      <c r="W28" s="32">
        <f>+(CCAA!Y28-CCAA!W28)/CCAA!W28</f>
        <v>-0.46970648954312899</v>
      </c>
      <c r="X28" s="31">
        <f>+(CCAA!Z28-CCAA!X28)/CCAA!X28</f>
        <v>-0.63043832491445329</v>
      </c>
      <c r="Y28" s="32">
        <f>+(CCAA!AA28-CCAA!Y28)/CCAA!Y28</f>
        <v>-0.6428571428571429</v>
      </c>
      <c r="Z28" s="31">
        <f>+(CCAA!AB28-CCAA!Z28)/CCAA!Z28</f>
        <v>-0.15696649029982362</v>
      </c>
      <c r="AA28" s="32">
        <f>+(CCAA!AC28-CCAA!AA28)/CCAA!AA28</f>
        <v>-0.19383886255924171</v>
      </c>
      <c r="AB28" s="31">
        <f>+(CCAA!AD28-CCAA!AB28)/CCAA!AB28</f>
        <v>0.10251046025104603</v>
      </c>
      <c r="AC28" s="32">
        <f>+(CCAA!AE28-CCAA!AC28)/CCAA!AC28</f>
        <v>0.20928865373309818</v>
      </c>
      <c r="AD28" s="31">
        <f>+(CCAA!AF28-CCAA!AD28)/CCAA!AD28</f>
        <v>2.8462998102466792E-2</v>
      </c>
      <c r="AE28" s="32">
        <f>+(CCAA!AG28-CCAA!AE28)/CCAA!AE28</f>
        <v>3.5974720466699077E-2</v>
      </c>
      <c r="AF28" s="31">
        <f>+(CCAA!AH28-CCAA!AF28)/CCAA!AF28</f>
        <v>8.1642066420664211E-2</v>
      </c>
      <c r="AG28" s="32">
        <f>+(CCAA!AI28-CCAA!AG28)/CCAA!AG28</f>
        <v>9.0098545283904277E-2</v>
      </c>
      <c r="AH28" s="31">
        <f>+(CCAA!AJ28-CCAA!AH28)/CCAA!AH28</f>
        <v>-0.19275053304904052</v>
      </c>
      <c r="AI28" s="32">
        <f>+(CCAA!AK28-CCAA!AI28)/CCAA!AI28</f>
        <v>-0.1928540680154972</v>
      </c>
      <c r="AJ28" s="31">
        <f>+(CCAA!AL28-CCAA!AJ28)/CCAA!AJ28</f>
        <v>7.6069730586370843E-2</v>
      </c>
      <c r="AK28" s="32">
        <f>+(CCAA!AM28-CCAA!AK28)/CCAA!AK28</f>
        <v>7.6799999999999993E-2</v>
      </c>
      <c r="AL28" s="31">
        <f>+(CCAA!AN28-CCAA!AL28)/CCAA!AL28</f>
        <v>0.17476681394207166</v>
      </c>
      <c r="AM28" s="32">
        <f>+(CCAA!AO28-CCAA!AM28)/CCAA!AM28</f>
        <v>0.17533432392273401</v>
      </c>
      <c r="AN28" s="31">
        <f>+(CCAA!AP28-CCAA!AN28)/CCAA!AN28</f>
        <v>-0.25867112411199333</v>
      </c>
      <c r="AO28" s="32">
        <f>+(CCAA!AQ28-CCAA!AO28)/CCAA!AO28</f>
        <v>-0.26000842815002106</v>
      </c>
    </row>
    <row r="29" spans="1:41" s="6" customFormat="1" ht="12.75" customHeight="1" thickBot="1" x14ac:dyDescent="0.25">
      <c r="A29" s="46" t="s">
        <v>65</v>
      </c>
      <c r="B29" s="54">
        <f>+(CCAA!D29-CCAA!B29)/CCAA!B29</f>
        <v>-3.6363636363636362E-2</v>
      </c>
      <c r="C29" s="32">
        <f>+(CCAA!E29-CCAA!C29)/CCAA!C29</f>
        <v>-0.04</v>
      </c>
      <c r="D29" s="31">
        <f>+(CCAA!F29-CCAA!D29)/CCAA!D29</f>
        <v>0.24150943396226415</v>
      </c>
      <c r="E29" s="32">
        <f>+(CCAA!G29-CCAA!E29)/CCAA!E29</f>
        <v>0.24242424242424243</v>
      </c>
      <c r="F29" s="31">
        <f>+(CCAA!H29-CCAA!F29)/CCAA!F29</f>
        <v>1.0577507598784195</v>
      </c>
      <c r="G29" s="32">
        <f>+(CCAA!I29-CCAA!G29)/CCAA!G29</f>
        <v>1.0487804878048781</v>
      </c>
      <c r="H29" s="31">
        <f>+(CCAA!J29-CCAA!H29)/CCAA!H29</f>
        <v>0.38700147710487443</v>
      </c>
      <c r="I29" s="32">
        <f>+(CCAA!K29-CCAA!I29)/CCAA!I29</f>
        <v>0.39732142857142855</v>
      </c>
      <c r="J29" s="31">
        <f>+(CCAA!L29-CCAA!J29)/CCAA!J29</f>
        <v>9.6911608093716725E-2</v>
      </c>
      <c r="K29" s="32">
        <f>+(CCAA!M29-CCAA!K29)/CCAA!K29</f>
        <v>9.5846645367412137E-2</v>
      </c>
      <c r="L29" s="31">
        <f>+(CCAA!N29-CCAA!L29)/CCAA!L29</f>
        <v>-9.9029126213592236E-2</v>
      </c>
      <c r="M29" s="32">
        <f>+(CCAA!O29-CCAA!M29)/CCAA!M29</f>
        <v>-9.9125364431486881E-2</v>
      </c>
      <c r="N29" s="31">
        <f>+(CCAA!P29-CCAA!N29)/CCAA!N29</f>
        <v>-0.63146551724137934</v>
      </c>
      <c r="O29" s="32">
        <f>+(CCAA!Q29-CCAA!O29)/CCAA!O29</f>
        <v>-0.63538295577130532</v>
      </c>
      <c r="P29" s="31">
        <f>+(CCAA!R29-CCAA!P29)/CCAA!P29</f>
        <v>8.2485380116959064</v>
      </c>
      <c r="Q29" s="32">
        <f>+(CCAA!S29-CCAA!Q29)/CCAA!Q29</f>
        <v>8.2130177514792901</v>
      </c>
      <c r="R29" s="31">
        <f>+(CCAA!T29-CCAA!R29)/CCAA!R29</f>
        <v>-5.2797976604489406E-2</v>
      </c>
      <c r="S29" s="32">
        <f>+(CCAA!U29-CCAA!S29)/CCAA!S29</f>
        <v>-5.7161207450224794E-2</v>
      </c>
      <c r="T29" s="31">
        <f>+(CCAA!V29-CCAA!T29)/CCAA!T29</f>
        <v>-0.49666221628838453</v>
      </c>
      <c r="U29" s="32">
        <f>+(CCAA!W29-CCAA!U29)/CCAA!U29</f>
        <v>-0.50510899182561309</v>
      </c>
      <c r="V29" s="31">
        <f>+(CCAA!X29-CCAA!V29)/CCAA!V29</f>
        <v>-0.47082228116710878</v>
      </c>
      <c r="W29" s="32">
        <f>+(CCAA!Y29-CCAA!W29)/CCAA!W29</f>
        <v>-0.46386785960082588</v>
      </c>
      <c r="X29" s="31">
        <f>+(CCAA!Z29-CCAA!X29)/CCAA!X29</f>
        <v>-0.64035087719298245</v>
      </c>
      <c r="Y29" s="32">
        <f>+(CCAA!AA29-CCAA!Y29)/CCAA!Y29</f>
        <v>-0.63928112965340178</v>
      </c>
      <c r="Z29" s="31">
        <f>+(CCAA!AB29-CCAA!Z29)/CCAA!Z29</f>
        <v>0.26480836236933797</v>
      </c>
      <c r="AA29" s="32">
        <f>+(CCAA!AC29-CCAA!AA29)/CCAA!AA29</f>
        <v>0.27758007117437722</v>
      </c>
      <c r="AB29" s="31">
        <f>+(CCAA!AD29-CCAA!AB29)/CCAA!AB29</f>
        <v>-9.366391184573003E-2</v>
      </c>
      <c r="AC29" s="32">
        <f>+(CCAA!AE29-CCAA!AC29)/CCAA!AC29</f>
        <v>-9.4707520891364902E-2</v>
      </c>
      <c r="AD29" s="31">
        <f>+(CCAA!AF29-CCAA!AD29)/CCAA!AD29</f>
        <v>-0.25531914893617019</v>
      </c>
      <c r="AE29" s="32">
        <f>+(CCAA!AG29-CCAA!AE29)/CCAA!AE29</f>
        <v>-0.24923076923076923</v>
      </c>
      <c r="AF29" s="31">
        <f>+(CCAA!AH29-CCAA!AF29)/CCAA!AF29</f>
        <v>3.6734693877551024E-2</v>
      </c>
      <c r="AG29" s="32">
        <f>+(CCAA!AI29-CCAA!AG29)/CCAA!AG29</f>
        <v>3.2786885245901641E-2</v>
      </c>
      <c r="AH29" s="31">
        <f>+(CCAA!AJ29-CCAA!AH29)/CCAA!AH29</f>
        <v>0.14960629921259844</v>
      </c>
      <c r="AI29" s="32">
        <f>+(CCAA!AK29-CCAA!AI29)/CCAA!AI29</f>
        <v>0.14682539682539683</v>
      </c>
      <c r="AJ29" s="31">
        <f>+(CCAA!AL29-CCAA!AJ29)/CCAA!AJ29</f>
        <v>-8.2191780821917804E-2</v>
      </c>
      <c r="AK29" s="32">
        <f>+(CCAA!AM29-CCAA!AK29)/CCAA!AK29</f>
        <v>-7.9584775086505188E-2</v>
      </c>
      <c r="AL29" s="31">
        <f>+(CCAA!AN29-CCAA!AL29)/CCAA!AL29</f>
        <v>0.12686567164179105</v>
      </c>
      <c r="AM29" s="32">
        <f>+(CCAA!AO29-CCAA!AM29)/CCAA!AM29</f>
        <v>0.13157894736842105</v>
      </c>
      <c r="AN29" s="31">
        <f>+(CCAA!AP29-CCAA!AN29)/CCAA!AN29</f>
        <v>-9.2715231788079472E-2</v>
      </c>
      <c r="AO29" s="32">
        <f>+(CCAA!AQ29-CCAA!AO29)/CCAA!AO29</f>
        <v>-0.10631229235880399</v>
      </c>
    </row>
    <row r="30" spans="1:41" s="6" customFormat="1" ht="12.75" customHeight="1" thickBot="1" x14ac:dyDescent="0.25">
      <c r="A30" s="46" t="s">
        <v>66</v>
      </c>
      <c r="B30" s="54">
        <f>+(CCAA!D30-CCAA!B30)/CCAA!B30</f>
        <v>0.10905044510385757</v>
      </c>
      <c r="C30" s="32">
        <f>+(CCAA!E30-CCAA!C30)/CCAA!C30</f>
        <v>0.1345119139123751</v>
      </c>
      <c r="D30" s="31">
        <f>+(CCAA!F30-CCAA!D30)/CCAA!D30</f>
        <v>0.3431438127090301</v>
      </c>
      <c r="E30" s="32">
        <f>+(CCAA!G30-CCAA!E30)/CCAA!E30</f>
        <v>0.34756097560975607</v>
      </c>
      <c r="F30" s="31">
        <f>+(CCAA!H30-CCAA!F30)/CCAA!F30</f>
        <v>1.171812749003984</v>
      </c>
      <c r="G30" s="32">
        <f>+(CCAA!I30-CCAA!G30)/CCAA!G30</f>
        <v>1.1206636500754148</v>
      </c>
      <c r="H30" s="31">
        <f>+(CCAA!J30-CCAA!H30)/CCAA!H30</f>
        <v>0.64182526943361617</v>
      </c>
      <c r="I30" s="32">
        <f>+(CCAA!K30-CCAA!I30)/CCAA!I30</f>
        <v>0.66808914177335232</v>
      </c>
      <c r="J30" s="31">
        <f>+(CCAA!L30-CCAA!J30)/CCAA!J30</f>
        <v>-9.9581005586592178E-2</v>
      </c>
      <c r="K30" s="32">
        <f>+(CCAA!M30-CCAA!K30)/CCAA!K30</f>
        <v>-9.9772598067083565E-2</v>
      </c>
      <c r="L30" s="31">
        <f>+(CCAA!N30-CCAA!L30)/CCAA!L30</f>
        <v>-0.17822242903676128</v>
      </c>
      <c r="M30" s="32">
        <f>+(CCAA!O30-CCAA!M30)/CCAA!M30</f>
        <v>-0.18140195768866435</v>
      </c>
      <c r="N30" s="31">
        <f>+(CCAA!P30-CCAA!N30)/CCAA!N30</f>
        <v>-2.3405058512646282E-2</v>
      </c>
      <c r="O30" s="32">
        <f>+(CCAA!Q30-CCAA!O30)/CCAA!O30</f>
        <v>-1.6007714561234329E-2</v>
      </c>
      <c r="P30" s="31">
        <f>+(CCAA!R30-CCAA!P30)/CCAA!P30</f>
        <v>1.6430228063393892</v>
      </c>
      <c r="Q30" s="32">
        <f>+(CCAA!S30-CCAA!Q30)/CCAA!Q30</f>
        <v>1.6615052920423363</v>
      </c>
      <c r="R30" s="31">
        <f>+(CCAA!T30-CCAA!R30)/CCAA!R30</f>
        <v>-2.2449725776965267E-2</v>
      </c>
      <c r="S30" s="32">
        <f>+(CCAA!U30-CCAA!S30)/CCAA!S30</f>
        <v>-8.380587672140806E-2</v>
      </c>
      <c r="T30" s="31">
        <f>+(CCAA!V30-CCAA!T30)/CCAA!T30</f>
        <v>-0.48309395571514063</v>
      </c>
      <c r="U30" s="32">
        <f>+(CCAA!W30-CCAA!U30)/CCAA!U30</f>
        <v>-0.48372317337834581</v>
      </c>
      <c r="V30" s="31">
        <f>+(CCAA!X30-CCAA!V30)/CCAA!V30</f>
        <v>-0.5075253256150507</v>
      </c>
      <c r="W30" s="32">
        <f>+(CCAA!Y30-CCAA!W30)/CCAA!W30</f>
        <v>-0.49167055892884942</v>
      </c>
      <c r="X30" s="31">
        <f>+(CCAA!Z30-CCAA!X30)/CCAA!X30</f>
        <v>-0.51719071407581541</v>
      </c>
      <c r="Y30" s="32">
        <f>+(CCAA!AA30-CCAA!Y30)/CCAA!Y30</f>
        <v>-0.5215926493108729</v>
      </c>
      <c r="Z30" s="31">
        <f>+(CCAA!AB30-CCAA!Z30)/CCAA!Z30</f>
        <v>-0.24710894704808278</v>
      </c>
      <c r="AA30" s="32">
        <f>+(CCAA!AC30-CCAA!AA30)/CCAA!AA30</f>
        <v>-0.71702944942381563</v>
      </c>
      <c r="AB30" s="31">
        <f>+(CCAA!AD30-CCAA!AB30)/CCAA!AB30</f>
        <v>1.099434114793856</v>
      </c>
      <c r="AC30" s="32">
        <f>+(CCAA!AE30-CCAA!AC30)/CCAA!AC30</f>
        <v>4.7963800904977374</v>
      </c>
      <c r="AD30" s="31">
        <f>+(CCAA!AF30-CCAA!AD30)/CCAA!AD30</f>
        <v>-0.32268001540238739</v>
      </c>
      <c r="AE30" s="32">
        <f>+(CCAA!AG30-CCAA!AE30)/CCAA!AE30</f>
        <v>-0.3251366120218579</v>
      </c>
      <c r="AF30" s="31">
        <f>+(CCAA!AH30-CCAA!AF30)/CCAA!AF30</f>
        <v>0.1404206935758954</v>
      </c>
      <c r="AG30" s="32">
        <f>+(CCAA!AI30-CCAA!AG30)/CCAA!AG30</f>
        <v>0.14054366685945632</v>
      </c>
      <c r="AH30" s="31">
        <f>+(CCAA!AJ30-CCAA!AH30)/CCAA!AH30</f>
        <v>0.43070787637088731</v>
      </c>
      <c r="AI30" s="32">
        <f>+(CCAA!AK30-CCAA!AI30)/CCAA!AI30</f>
        <v>0.44066937119675459</v>
      </c>
      <c r="AJ30" s="31">
        <f>+(CCAA!AL30-CCAA!AJ30)/CCAA!AJ30</f>
        <v>0.80139372822299648</v>
      </c>
      <c r="AK30" s="32">
        <f>+(CCAA!AM30-CCAA!AK30)/CCAA!AK30</f>
        <v>0.81203801478352688</v>
      </c>
      <c r="AL30" s="31">
        <f>+(CCAA!AN30-CCAA!AL30)/CCAA!AL30</f>
        <v>-0.36344294003868471</v>
      </c>
      <c r="AM30" s="32">
        <f>+(CCAA!AO30-CCAA!AM30)/CCAA!AM30</f>
        <v>-0.36421911421911424</v>
      </c>
      <c r="AN30" s="31">
        <f>+(CCAA!AP30-CCAA!AN30)/CCAA!AN30</f>
        <v>-0.45852324521422061</v>
      </c>
      <c r="AO30" s="32">
        <f>+(CCAA!AQ30-CCAA!AO30)/CCAA!AO30</f>
        <v>-0.46471127406049495</v>
      </c>
    </row>
    <row r="31" spans="1:41" s="6" customFormat="1" ht="12.75" customHeight="1" thickBot="1" x14ac:dyDescent="0.25">
      <c r="A31" s="46" t="s">
        <v>69</v>
      </c>
      <c r="B31" s="54">
        <f>+(CCAA!D31-CCAA!B31)/CCAA!B31</f>
        <v>0.12377133988618727</v>
      </c>
      <c r="C31" s="32">
        <f>+(CCAA!E31-CCAA!C31)/CCAA!C31</f>
        <v>0.12813133625482373</v>
      </c>
      <c r="D31" s="31">
        <f>+(CCAA!F31-CCAA!D31)/CCAA!D31</f>
        <v>8.9653584992519283E-2</v>
      </c>
      <c r="E31" s="32">
        <f>+(CCAA!G31-CCAA!E31)/CCAA!E31</f>
        <v>8.4241651205936921E-2</v>
      </c>
      <c r="F31" s="31">
        <f>+(CCAA!H31-CCAA!F31)/CCAA!F31</f>
        <v>0.56854668356569493</v>
      </c>
      <c r="G31" s="32">
        <f>+(CCAA!I31-CCAA!G31)/CCAA!G31</f>
        <v>0.57275012031442174</v>
      </c>
      <c r="H31" s="31">
        <f>+(CCAA!J31-CCAA!H31)/CCAA!H31</f>
        <v>0.57113999057302534</v>
      </c>
      <c r="I31" s="32">
        <f>+(CCAA!K31-CCAA!I31)/CCAA!I31</f>
        <v>0.58156534747722022</v>
      </c>
      <c r="J31" s="31">
        <f>+(CCAA!L31-CCAA!J31)/CCAA!J31</f>
        <v>6.5058072258175115E-2</v>
      </c>
      <c r="K31" s="32">
        <f>+(CCAA!M31-CCAA!K31)/CCAA!K31</f>
        <v>6.4148590837758243E-2</v>
      </c>
      <c r="L31" s="31">
        <f>+(CCAA!N31-CCAA!L31)/CCAA!L31</f>
        <v>3.8831435354714096E-2</v>
      </c>
      <c r="M31" s="32">
        <f>+(CCAA!O31-CCAA!M31)/CCAA!M31</f>
        <v>3.9675966142098139E-2</v>
      </c>
      <c r="N31" s="31">
        <f>+(CCAA!P31-CCAA!N31)/CCAA!N31</f>
        <v>0.2346994112178494</v>
      </c>
      <c r="O31" s="32">
        <f>+(CCAA!Q31-CCAA!O31)/CCAA!O31</f>
        <v>0.2303118624307782</v>
      </c>
      <c r="P31" s="31">
        <f>+(CCAA!R31-CCAA!P31)/CCAA!P31</f>
        <v>0.38602352941176471</v>
      </c>
      <c r="Q31" s="32">
        <f>+(CCAA!S31-CCAA!Q31)/CCAA!Q31</f>
        <v>0.38012887330616885</v>
      </c>
      <c r="R31" s="31">
        <f>+(CCAA!T31-CCAA!R31)/CCAA!R31</f>
        <v>-8.9385348408198367E-2</v>
      </c>
      <c r="S31" s="32">
        <f>+(CCAA!U31-CCAA!S31)/CCAA!S31</f>
        <v>-0.10256674333710963</v>
      </c>
      <c r="T31" s="31">
        <f>+(CCAA!V31-CCAA!T31)/CCAA!T31</f>
        <v>-0.19001752401784716</v>
      </c>
      <c r="U31" s="32">
        <f>+(CCAA!W31-CCAA!U31)/CCAA!U31</f>
        <v>-0.19990054065082119</v>
      </c>
      <c r="V31" s="31">
        <f>+(CCAA!X31-CCAA!V31)/CCAA!V31</f>
        <v>-0.35742343337629656</v>
      </c>
      <c r="W31" s="32">
        <f>+(CCAA!Y31-CCAA!W31)/CCAA!W31</f>
        <v>-0.36086187387444818</v>
      </c>
      <c r="X31" s="31">
        <f>+(CCAA!Z31-CCAA!X31)/CCAA!X31</f>
        <v>-0.67348010888772147</v>
      </c>
      <c r="Y31" s="32">
        <f>+(CCAA!AA31-CCAA!Y31)/CCAA!Y31</f>
        <v>-0.69092858567723914</v>
      </c>
      <c r="Z31" s="31">
        <f>+(CCAA!AB31-CCAA!Z31)/CCAA!Z31</f>
        <v>0.11722977914289893</v>
      </c>
      <c r="AA31" s="32">
        <f>+(CCAA!AC31-CCAA!AA31)/CCAA!AA31</f>
        <v>9.955627269060105E-2</v>
      </c>
      <c r="AB31" s="31">
        <f>+(CCAA!AD31-CCAA!AB31)/CCAA!AB31</f>
        <v>0.14119264253452904</v>
      </c>
      <c r="AC31" s="32">
        <f>+(CCAA!AE31-CCAA!AC31)/CCAA!AC31</f>
        <v>0.22708929488590507</v>
      </c>
      <c r="AD31" s="31">
        <f>+(CCAA!AF31-CCAA!AD31)/CCAA!AD31</f>
        <v>-7.9786623838476539E-2</v>
      </c>
      <c r="AE31" s="32">
        <f>+(CCAA!AG31-CCAA!AE31)/CCAA!AE31</f>
        <v>-7.2291317866539112E-2</v>
      </c>
      <c r="AF31" s="31">
        <f>+(CCAA!AH31-CCAA!AF31)/CCAA!AF31</f>
        <v>0.13918843109144174</v>
      </c>
      <c r="AG31" s="32">
        <f>+(CCAA!AI31-CCAA!AG31)/CCAA!AG31</f>
        <v>0.15275539800193361</v>
      </c>
      <c r="AH31" s="31">
        <f>+(CCAA!AJ31-CCAA!AH31)/CCAA!AH31</f>
        <v>-5.1816590063471217E-2</v>
      </c>
      <c r="AI31" s="32">
        <f>+(CCAA!AK31-CCAA!AI31)/CCAA!AI31</f>
        <v>-4.2941012021246852E-2</v>
      </c>
      <c r="AJ31" s="31">
        <f>+(CCAA!AL31-CCAA!AJ31)/CCAA!AJ31</f>
        <v>0.17300478965895319</v>
      </c>
      <c r="AK31" s="32">
        <f>+(CCAA!AM31-CCAA!AK31)/CCAA!AK31</f>
        <v>0.17725068645206521</v>
      </c>
      <c r="AL31" s="31">
        <f>+(CCAA!AN31-CCAA!AL31)/CCAA!AL31</f>
        <v>0.10867319328971319</v>
      </c>
      <c r="AM31" s="32">
        <f>+(CCAA!AO31-CCAA!AM31)/CCAA!AM31</f>
        <v>0.1110118604535755</v>
      </c>
      <c r="AN31" s="31">
        <f>+(CCAA!AP31-CCAA!AN31)/CCAA!AN31</f>
        <v>-6.7358892438764639E-2</v>
      </c>
      <c r="AO31" s="32">
        <f>+(CCAA!AQ31-CCAA!AO31)/CCAA!AO31</f>
        <v>-6.619617652313739E-2</v>
      </c>
    </row>
    <row r="32" spans="1:41" s="6" customFormat="1" ht="12.75" customHeight="1" thickBot="1" x14ac:dyDescent="0.25">
      <c r="A32" s="46" t="s">
        <v>70</v>
      </c>
      <c r="B32" s="54">
        <f>+(CCAA!D32-CCAA!B32)/CCAA!B32</f>
        <v>0.11133200795228629</v>
      </c>
      <c r="C32" s="32">
        <f>+(CCAA!E32-CCAA!C32)/CCAA!C32</f>
        <v>0.1073558648111332</v>
      </c>
      <c r="D32" s="31">
        <f>+(CCAA!F32-CCAA!D32)/CCAA!D32</f>
        <v>0.29159212880143115</v>
      </c>
      <c r="E32" s="32">
        <f>+(CCAA!G32-CCAA!E32)/CCAA!E32</f>
        <v>0.29263913824057453</v>
      </c>
      <c r="F32" s="31">
        <f>+(CCAA!H32-CCAA!F32)/CCAA!F32</f>
        <v>0.52216066481994461</v>
      </c>
      <c r="G32" s="32">
        <f>+(CCAA!I32-CCAA!G32)/CCAA!G32</f>
        <v>0.52361111111111114</v>
      </c>
      <c r="H32" s="31">
        <f>+(CCAA!J32-CCAA!H32)/CCAA!H32</f>
        <v>0.64331210191082799</v>
      </c>
      <c r="I32" s="32">
        <f>+(CCAA!K32-CCAA!I32)/CCAA!I32</f>
        <v>0.64448495897903368</v>
      </c>
      <c r="J32" s="31">
        <f>+(CCAA!L32-CCAA!J32)/CCAA!J32</f>
        <v>-0.15559246954595793</v>
      </c>
      <c r="K32" s="32">
        <f>+(CCAA!M32-CCAA!K32)/CCAA!K32</f>
        <v>-0.16130820399113083</v>
      </c>
      <c r="L32" s="31">
        <f>+(CCAA!N32-CCAA!L32)/CCAA!L32</f>
        <v>-0.16196721311475409</v>
      </c>
      <c r="M32" s="32">
        <f>+(CCAA!O32-CCAA!M32)/CCAA!M32</f>
        <v>-0.1566424322538004</v>
      </c>
      <c r="N32" s="31">
        <f>+(CCAA!P32-CCAA!N32)/CCAA!N32</f>
        <v>-0.60485133020344284</v>
      </c>
      <c r="O32" s="32">
        <f>+(CCAA!Q32-CCAA!O32)/CCAA!O32</f>
        <v>-0.61755485893416928</v>
      </c>
      <c r="P32" s="31">
        <f>+(CCAA!R32-CCAA!P32)/CCAA!P32</f>
        <v>9.6178217821782184</v>
      </c>
      <c r="Q32" s="32">
        <f>+(CCAA!S32-CCAA!Q32)/CCAA!Q32</f>
        <v>9.9303278688524586</v>
      </c>
      <c r="R32" s="31">
        <f>+(CCAA!T32-CCAA!R32)/CCAA!R32</f>
        <v>2.9839612085042896E-3</v>
      </c>
      <c r="S32" s="32">
        <f>+(CCAA!U32-CCAA!S32)/CCAA!S32</f>
        <v>-8.9988751406074249E-3</v>
      </c>
      <c r="T32" s="31">
        <f>+(CCAA!V32-CCAA!T32)/CCAA!T32</f>
        <v>-0.44291558200074377</v>
      </c>
      <c r="U32" s="32">
        <f>+(CCAA!W32-CCAA!U32)/CCAA!U32</f>
        <v>-0.44702989027620127</v>
      </c>
      <c r="V32" s="31">
        <f>+(CCAA!X32-CCAA!V32)/CCAA!V32</f>
        <v>-0.3347797062750334</v>
      </c>
      <c r="W32" s="32">
        <f>+(CCAA!Y32-CCAA!W32)/CCAA!W32</f>
        <v>-0.33903523776941497</v>
      </c>
      <c r="X32" s="31">
        <f>+(CCAA!Z32-CCAA!X32)/CCAA!X32</f>
        <v>-0.71249372804816857</v>
      </c>
      <c r="Y32" s="32">
        <f>+(CCAA!AA32-CCAA!Y32)/CCAA!Y32</f>
        <v>-0.72308488612836441</v>
      </c>
      <c r="Z32" s="31">
        <f>+(CCAA!AB32-CCAA!Z32)/CCAA!Z32</f>
        <v>-0.12390924956369982</v>
      </c>
      <c r="AA32" s="32">
        <f>+(CCAA!AC32-CCAA!AA32)/CCAA!AA32</f>
        <v>-8.4112149532710276E-2</v>
      </c>
      <c r="AB32" s="31">
        <f>+(CCAA!AD32-CCAA!AB32)/CCAA!AB32</f>
        <v>0.20916334661354583</v>
      </c>
      <c r="AC32" s="32">
        <f>+(CCAA!AE32-CCAA!AC32)/CCAA!AC32</f>
        <v>0.22653061224489796</v>
      </c>
      <c r="AD32" s="31">
        <f>+(CCAA!AF32-CCAA!AD32)/CCAA!AD32</f>
        <v>-0.13673805601317957</v>
      </c>
      <c r="AE32" s="32">
        <f>+(CCAA!AG32-CCAA!AE32)/CCAA!AE32</f>
        <v>-0.13810316139767054</v>
      </c>
      <c r="AF32" s="31">
        <f>+(CCAA!AH32-CCAA!AF32)/CCAA!AF32</f>
        <v>-7.8244274809160311E-2</v>
      </c>
      <c r="AG32" s="32">
        <f>+(CCAA!AI32-CCAA!AG32)/CCAA!AG32</f>
        <v>-7.7220077220077218E-2</v>
      </c>
      <c r="AH32" s="31">
        <f>+(CCAA!AJ32-CCAA!AH32)/CCAA!AH32</f>
        <v>4.1407867494824016E-2</v>
      </c>
      <c r="AI32" s="32">
        <f>+(CCAA!AK32-CCAA!AI32)/CCAA!AI32</f>
        <v>3.7656903765690378E-2</v>
      </c>
      <c r="AJ32" s="31">
        <f>+(CCAA!AL32-CCAA!AJ32)/CCAA!AJ32</f>
        <v>-1.9880715705765406E-3</v>
      </c>
      <c r="AK32" s="32">
        <f>+(CCAA!AM32-CCAA!AK32)/CCAA!AK32</f>
        <v>4.0322580645161289E-3</v>
      </c>
      <c r="AL32" s="31">
        <f>+(CCAA!AN32-CCAA!AL32)/CCAA!AL32</f>
        <v>9.1633466135458169E-2</v>
      </c>
      <c r="AM32" s="32">
        <f>+(CCAA!AO32-CCAA!AM32)/CCAA!AM32</f>
        <v>8.8353413654618476E-2</v>
      </c>
      <c r="AN32" s="31">
        <f>+(CCAA!AP32-CCAA!AN32)/CCAA!AN32</f>
        <v>-0.25364963503649635</v>
      </c>
      <c r="AO32" s="32">
        <f>+(CCAA!AQ32-CCAA!AO32)/CCAA!AO32</f>
        <v>-0.25276752767527677</v>
      </c>
    </row>
    <row r="33" spans="1:41" s="6" customFormat="1" ht="12.75" customHeight="1" thickBot="1" x14ac:dyDescent="0.25">
      <c r="A33" s="46" t="s">
        <v>71</v>
      </c>
      <c r="B33" s="54">
        <f>+(CCAA!D33-CCAA!B33)/CCAA!B33</f>
        <v>-0.11752136752136752</v>
      </c>
      <c r="C33" s="32">
        <f>+(CCAA!E33-CCAA!C33)/CCAA!C33</f>
        <v>-0.11587982832618025</v>
      </c>
      <c r="D33" s="31">
        <f>+(CCAA!F33-CCAA!D33)/CCAA!D33</f>
        <v>0.14043583535108958</v>
      </c>
      <c r="E33" s="32">
        <f>+(CCAA!G33-CCAA!E33)/CCAA!E33</f>
        <v>0.14077669902912621</v>
      </c>
      <c r="F33" s="31">
        <f>+(CCAA!H33-CCAA!F33)/CCAA!F33</f>
        <v>1.2484076433121019</v>
      </c>
      <c r="G33" s="32">
        <f>+(CCAA!I33-CCAA!G33)/CCAA!G33</f>
        <v>1.2510638297872341</v>
      </c>
      <c r="H33" s="31">
        <f>+(CCAA!J33-CCAA!H33)/CCAA!H33</f>
        <v>0.48253068932955617</v>
      </c>
      <c r="I33" s="32">
        <f>+(CCAA!K33-CCAA!I33)/CCAA!I33</f>
        <v>0.48298676748582231</v>
      </c>
      <c r="J33" s="31">
        <f>+(CCAA!L33-CCAA!J33)/CCAA!J33</f>
        <v>4.3312101910828023E-2</v>
      </c>
      <c r="K33" s="32">
        <f>+(CCAA!M33-CCAA!K33)/CCAA!K33</f>
        <v>3.6328871892925434E-2</v>
      </c>
      <c r="L33" s="31">
        <f>+(CCAA!N33-CCAA!L33)/CCAA!L33</f>
        <v>-0.42002442002442003</v>
      </c>
      <c r="M33" s="32">
        <f>+(CCAA!O33-CCAA!M33)/CCAA!M33</f>
        <v>-0.42558425584255843</v>
      </c>
      <c r="N33" s="31">
        <f>+(CCAA!P33-CCAA!N33)/CCAA!N33</f>
        <v>-0.38105263157894737</v>
      </c>
      <c r="O33" s="32">
        <f>+(CCAA!Q33-CCAA!O33)/CCAA!O33</f>
        <v>-0.37044967880085655</v>
      </c>
      <c r="P33" s="31">
        <f>+(CCAA!R33-CCAA!P33)/CCAA!P33</f>
        <v>3.2517006802721089</v>
      </c>
      <c r="Q33" s="32">
        <f>+(CCAA!S33-CCAA!Q33)/CCAA!Q33</f>
        <v>3.2091836734693877</v>
      </c>
      <c r="R33" s="31">
        <f>+(CCAA!T33-CCAA!R33)/CCAA!R33</f>
        <v>-7.9600000000000004E-2</v>
      </c>
      <c r="S33" s="32">
        <f>+(CCAA!U33-CCAA!S33)/CCAA!S33</f>
        <v>-9.2929292929292931E-2</v>
      </c>
      <c r="T33" s="31">
        <f>+(CCAA!V33-CCAA!T33)/CCAA!T33</f>
        <v>-0.46066927422859627</v>
      </c>
      <c r="U33" s="32">
        <f>+(CCAA!W33-CCAA!U33)/CCAA!U33</f>
        <v>-0.47616926503340756</v>
      </c>
      <c r="V33" s="31">
        <f>+(CCAA!X33-CCAA!V33)/CCAA!V33</f>
        <v>-0.39000805801772764</v>
      </c>
      <c r="W33" s="32">
        <f>+(CCAA!Y33-CCAA!W33)/CCAA!W33</f>
        <v>-0.38435374149659862</v>
      </c>
      <c r="X33" s="31">
        <f>+(CCAA!Z33-CCAA!X33)/CCAA!X33</f>
        <v>-0.73844121532364593</v>
      </c>
      <c r="Y33" s="32">
        <f>+(CCAA!AA33-CCAA!Y33)/CCAA!Y33</f>
        <v>-0.76243093922651939</v>
      </c>
      <c r="Z33" s="31">
        <f>+(CCAA!AB33-CCAA!Z33)/CCAA!Z33</f>
        <v>-5.0505050505050509E-3</v>
      </c>
      <c r="AA33" s="32">
        <f>+(CCAA!AC33-CCAA!AA33)/CCAA!AA33</f>
        <v>0.10465116279069768</v>
      </c>
      <c r="AB33" s="31">
        <f>+(CCAA!AD33-CCAA!AB33)/CCAA!AB33</f>
        <v>5.076142131979695E-3</v>
      </c>
      <c r="AC33" s="32">
        <f>+(CCAA!AE33-CCAA!AC33)/CCAA!AC33</f>
        <v>3.1578947368421054E-2</v>
      </c>
      <c r="AD33" s="31">
        <f>+(CCAA!AF33-CCAA!AD33)/CCAA!AD33</f>
        <v>-0.12121212121212122</v>
      </c>
      <c r="AE33" s="32">
        <f>+(CCAA!AG33-CCAA!AE33)/CCAA!AE33</f>
        <v>-0.12244897959183673</v>
      </c>
      <c r="AF33" s="31">
        <f>+(CCAA!AH33-CCAA!AF33)/CCAA!AF33</f>
        <v>-2.2988505747126436E-2</v>
      </c>
      <c r="AG33" s="32">
        <f>+(CCAA!AI33-CCAA!AG33)/CCAA!AG33</f>
        <v>-2.9069767441860465E-2</v>
      </c>
      <c r="AH33" s="31">
        <f>+(CCAA!AJ33-CCAA!AH33)/CCAA!AH33</f>
        <v>-8.2352941176470587E-2</v>
      </c>
      <c r="AI33" s="32">
        <f>+(CCAA!AK33-CCAA!AI33)/CCAA!AI33</f>
        <v>-8.3832335329341312E-2</v>
      </c>
      <c r="AJ33" s="31">
        <f>+(CCAA!AL33-CCAA!AJ33)/CCAA!AJ33</f>
        <v>-1.9230769230769232E-2</v>
      </c>
      <c r="AK33" s="32">
        <f>+(CCAA!AM33-CCAA!AK33)/CCAA!AK33</f>
        <v>-6.5359477124183009E-3</v>
      </c>
      <c r="AL33" s="31">
        <f>+(CCAA!AN33-CCAA!AL33)/CCAA!AL33</f>
        <v>4.5751633986928102E-2</v>
      </c>
      <c r="AM33" s="32">
        <f>+(CCAA!AO33-CCAA!AM33)/CCAA!AM33</f>
        <v>3.2894736842105261E-2</v>
      </c>
      <c r="AN33" s="31">
        <f>+(CCAA!AP33-CCAA!AN33)/CCAA!AN33</f>
        <v>-0.13750000000000001</v>
      </c>
      <c r="AO33" s="32">
        <f>+(CCAA!AQ33-CCAA!AO33)/CCAA!AO33</f>
        <v>-0.12738853503184713</v>
      </c>
    </row>
    <row r="34" spans="1:41" s="6" customFormat="1" ht="12.75" customHeight="1" thickBot="1" x14ac:dyDescent="0.25">
      <c r="A34" s="46" t="s">
        <v>67</v>
      </c>
      <c r="B34" s="54">
        <f>+(CCAA!D34-CCAA!B34)/CCAA!B34</f>
        <v>-9.3756704569834801E-2</v>
      </c>
      <c r="C34" s="32">
        <f>+(CCAA!E34-CCAA!C34)/CCAA!C34</f>
        <v>-9.3548387096774197E-2</v>
      </c>
      <c r="D34" s="31">
        <f>+(CCAA!F34-CCAA!D34)/CCAA!D34</f>
        <v>0.26467803030303028</v>
      </c>
      <c r="E34" s="32">
        <f>+(CCAA!G34-CCAA!E34)/CCAA!E34</f>
        <v>0.23060498220640568</v>
      </c>
      <c r="F34" s="31">
        <f>+(CCAA!H34-CCAA!F34)/CCAA!F34</f>
        <v>1.211531261699738</v>
      </c>
      <c r="G34" s="32">
        <f>+(CCAA!I34-CCAA!G34)/CCAA!G34</f>
        <v>1.2731829573934836</v>
      </c>
      <c r="H34" s="31">
        <f>+(CCAA!J34-CCAA!H34)/CCAA!H34</f>
        <v>1.2448789571694601</v>
      </c>
      <c r="I34" s="32">
        <f>+(CCAA!K34-CCAA!I34)/CCAA!I34</f>
        <v>1.2468832160122127</v>
      </c>
      <c r="J34" s="31">
        <f>+(CCAA!L34-CCAA!J34)/CCAA!J34</f>
        <v>-0.21601749556954866</v>
      </c>
      <c r="K34" s="32">
        <f>+(CCAA!M34-CCAA!K34)/CCAA!K34</f>
        <v>-0.21749141282602952</v>
      </c>
      <c r="L34" s="31">
        <f>+(CCAA!N34-CCAA!L34)/CCAA!L34</f>
        <v>3.7514428626394765E-2</v>
      </c>
      <c r="M34" s="32">
        <f>+(CCAA!O34-CCAA!M34)/CCAA!M34</f>
        <v>3.5309439969128359E-2</v>
      </c>
      <c r="N34" s="31">
        <f>+(CCAA!P34-CCAA!N34)/CCAA!N34</f>
        <v>-0.12442054515112183</v>
      </c>
      <c r="O34" s="32">
        <f>+(CCAA!Q34-CCAA!O34)/CCAA!O34</f>
        <v>-0.12505241578530493</v>
      </c>
      <c r="P34" s="31">
        <f>+(CCAA!R34-CCAA!P34)/CCAA!P34</f>
        <v>0.28684879288437104</v>
      </c>
      <c r="Q34" s="32">
        <f>+(CCAA!S34-CCAA!Q34)/CCAA!Q34</f>
        <v>0.27834282975664304</v>
      </c>
      <c r="R34" s="31">
        <f>+(CCAA!T34-CCAA!R34)/CCAA!R34</f>
        <v>-0.16185304040154694</v>
      </c>
      <c r="S34" s="32">
        <f>+(CCAA!U34-CCAA!S34)/CCAA!S34</f>
        <v>-0.17299841706240107</v>
      </c>
      <c r="T34" s="31">
        <f>+(CCAA!V34-CCAA!T34)/CCAA!T34</f>
        <v>-0.32446495189475749</v>
      </c>
      <c r="U34" s="32">
        <f>+(CCAA!W34-CCAA!U34)/CCAA!U34</f>
        <v>-0.32836347151563994</v>
      </c>
      <c r="V34" s="31">
        <f>+(CCAA!X34-CCAA!V34)/CCAA!V34</f>
        <v>-0.45029792181368988</v>
      </c>
      <c r="W34" s="32">
        <f>+(CCAA!Y34-CCAA!W34)/CCAA!W34</f>
        <v>-0.45110244487775614</v>
      </c>
      <c r="X34" s="31">
        <f>+(CCAA!Z34-CCAA!X34)/CCAA!X34</f>
        <v>-0.73615333773959024</v>
      </c>
      <c r="Y34" s="32">
        <f>+(CCAA!AA34-CCAA!Y34)/CCAA!Y34</f>
        <v>-0.74914605820467273</v>
      </c>
      <c r="Z34" s="31">
        <f>+(CCAA!AB34-CCAA!Z34)/CCAA!Z34</f>
        <v>-3.6072144288577156E-2</v>
      </c>
      <c r="AA34" s="32">
        <f>+(CCAA!AC34-CCAA!AA34)/CCAA!AA34</f>
        <v>-4.2483660130718956E-2</v>
      </c>
      <c r="AB34" s="31">
        <f>+(CCAA!AD34-CCAA!AB34)/CCAA!AB34</f>
        <v>-0.10706860706860707</v>
      </c>
      <c r="AC34" s="32">
        <f>+(CCAA!AE34-CCAA!AC34)/CCAA!AC34</f>
        <v>-9.2718998862343568E-2</v>
      </c>
      <c r="AD34" s="31">
        <f>+(CCAA!AF34-CCAA!AD34)/CCAA!AD34</f>
        <v>-0.29336437718277064</v>
      </c>
      <c r="AE34" s="32">
        <f>+(CCAA!AG34-CCAA!AE34)/CCAA!AE34</f>
        <v>-0.25705329153605017</v>
      </c>
      <c r="AF34" s="31">
        <f>+(CCAA!AH34-CCAA!AF34)/CCAA!AF34</f>
        <v>0.66474464579901149</v>
      </c>
      <c r="AG34" s="32">
        <f>+(CCAA!AI34-CCAA!AG34)/CCAA!AG34</f>
        <v>0.65569620253164562</v>
      </c>
      <c r="AH34" s="31">
        <f>+(CCAA!AJ34-CCAA!AH34)/CCAA!AH34</f>
        <v>0.11034141514101929</v>
      </c>
      <c r="AI34" s="32">
        <f>+(CCAA!AK34-CCAA!AI34)/CCAA!AI34</f>
        <v>0.12793068297655455</v>
      </c>
      <c r="AJ34" s="31">
        <f>+(CCAA!AL34-CCAA!AJ34)/CCAA!AJ34</f>
        <v>-8.2887700534759357E-2</v>
      </c>
      <c r="AK34" s="32">
        <f>+(CCAA!AM34-CCAA!AK34)/CCAA!AK34</f>
        <v>-8.0885675553547226E-2</v>
      </c>
      <c r="AL34" s="31">
        <f>+(CCAA!AN34-CCAA!AL34)/CCAA!AL34</f>
        <v>7.9689018464528666E-2</v>
      </c>
      <c r="AM34" s="32">
        <f>+(CCAA!AO34-CCAA!AM34)/CCAA!AM34</f>
        <v>8.5054080629301865E-2</v>
      </c>
      <c r="AN34" s="31">
        <f>+(CCAA!AP34-CCAA!AN34)/CCAA!AN34</f>
        <v>-4.0504050405040501E-2</v>
      </c>
      <c r="AO34" s="32">
        <f>+(CCAA!AQ34-CCAA!AO34)/CCAA!AO34</f>
        <v>-4.12324422292705E-2</v>
      </c>
    </row>
    <row r="35" spans="1:41" s="6" customFormat="1" ht="12.75" customHeight="1" thickBot="1" x14ac:dyDescent="0.25">
      <c r="A35" s="46" t="s">
        <v>68</v>
      </c>
      <c r="B35" s="54">
        <f>+(CCAA!D35-CCAA!B35)/CCAA!B35</f>
        <v>-7.3170731707317069E-2</v>
      </c>
      <c r="C35" s="32">
        <f>+(CCAA!E35-CCAA!C35)/CCAA!C35</f>
        <v>-7.3170731707317069E-2</v>
      </c>
      <c r="D35" s="31">
        <f>+(CCAA!F35-CCAA!D35)/CCAA!D35</f>
        <v>0.60526315789473684</v>
      </c>
      <c r="E35" s="32">
        <f>+(CCAA!G35-CCAA!E35)/CCAA!E35</f>
        <v>0.60526315789473684</v>
      </c>
      <c r="F35" s="31">
        <f>+(CCAA!H35-CCAA!F35)/CCAA!F35</f>
        <v>-3.2786885245901641E-2</v>
      </c>
      <c r="G35" s="32">
        <f>+(CCAA!I35-CCAA!G35)/CCAA!G35</f>
        <v>-4.0983606557377046E-2</v>
      </c>
      <c r="H35" s="31">
        <f>+(CCAA!J35-CCAA!H35)/CCAA!H35</f>
        <v>1.5677966101694916</v>
      </c>
      <c r="I35" s="32">
        <f>+(CCAA!K35-CCAA!I35)/CCAA!I35</f>
        <v>1.5641025641025641</v>
      </c>
      <c r="J35" s="31">
        <f>+(CCAA!L35-CCAA!J35)/CCAA!J35</f>
        <v>-9.5709570957095716E-2</v>
      </c>
      <c r="K35" s="32">
        <f>+(CCAA!M35-CCAA!K35)/CCAA!K35</f>
        <v>-0.09</v>
      </c>
      <c r="L35" s="31">
        <f>+(CCAA!N35-CCAA!L35)/CCAA!L35</f>
        <v>-0.47810218978102192</v>
      </c>
      <c r="M35" s="32">
        <f>+(CCAA!O35-CCAA!M35)/CCAA!M35</f>
        <v>-0.47619047619047616</v>
      </c>
      <c r="N35" s="31">
        <f>+(CCAA!P35-CCAA!N35)/CCAA!N35</f>
        <v>-0.5174825174825175</v>
      </c>
      <c r="O35" s="32">
        <f>+(CCAA!Q35-CCAA!O35)/CCAA!O35</f>
        <v>-0.52447552447552448</v>
      </c>
      <c r="P35" s="31">
        <f>+(CCAA!R35-CCAA!P35)/CCAA!P35</f>
        <v>19.318840579710145</v>
      </c>
      <c r="Q35" s="32">
        <f>+(CCAA!S35-CCAA!Q35)/CCAA!Q35</f>
        <v>19.382352941176471</v>
      </c>
      <c r="R35" s="31">
        <f>+(CCAA!T35-CCAA!R35)/CCAA!R35</f>
        <v>-0.17261055634807418</v>
      </c>
      <c r="S35" s="32">
        <f>+(CCAA!U35-CCAA!S35)/CCAA!S35</f>
        <v>-0.18326118326118326</v>
      </c>
      <c r="T35" s="31">
        <f>+(CCAA!V35-CCAA!T35)/CCAA!T35</f>
        <v>-0.49051724137931035</v>
      </c>
      <c r="U35" s="32">
        <f>+(CCAA!W35-CCAA!U35)/CCAA!U35</f>
        <v>-0.49558303886925797</v>
      </c>
      <c r="V35" s="31">
        <f>+(CCAA!X35-CCAA!V35)/CCAA!V35</f>
        <v>-0.48561759729272419</v>
      </c>
      <c r="W35" s="32">
        <f>+(CCAA!Y35-CCAA!W35)/CCAA!W35</f>
        <v>-0.48511383537653241</v>
      </c>
      <c r="X35" s="31">
        <f>+(CCAA!Z35-CCAA!X35)/CCAA!X35</f>
        <v>-0.59539473684210531</v>
      </c>
      <c r="Y35" s="32">
        <f>+(CCAA!AA35-CCAA!Y35)/CCAA!Y35</f>
        <v>-0.59863945578231292</v>
      </c>
      <c r="Z35" s="31">
        <f>+(CCAA!AB35-CCAA!Z35)/CCAA!Z35</f>
        <v>0.17886178861788618</v>
      </c>
      <c r="AA35" s="32">
        <f>+(CCAA!AC35-CCAA!AA35)/CCAA!AA35</f>
        <v>0.21186440677966101</v>
      </c>
      <c r="AB35" s="31">
        <f>+(CCAA!AD35-CCAA!AB35)/CCAA!AB35</f>
        <v>5.5172413793103448E-2</v>
      </c>
      <c r="AC35" s="32">
        <f>+(CCAA!AE35-CCAA!AC35)/CCAA!AC35</f>
        <v>4.195804195804196E-2</v>
      </c>
      <c r="AD35" s="31">
        <f>+(CCAA!AF35-CCAA!AD35)/CCAA!AD35</f>
        <v>-0.11764705882352941</v>
      </c>
      <c r="AE35" s="32">
        <f>+(CCAA!AG35-CCAA!AE35)/CCAA!AE35</f>
        <v>-0.11409395973154363</v>
      </c>
      <c r="AF35" s="31">
        <f>+(CCAA!AH35-CCAA!AF35)/CCAA!AF35</f>
        <v>2.9629629629629631E-2</v>
      </c>
      <c r="AG35" s="32">
        <f>+(CCAA!AI35-CCAA!AG35)/CCAA!AG35</f>
        <v>4.5454545454545456E-2</v>
      </c>
      <c r="AH35" s="31">
        <f>+(CCAA!AJ35-CCAA!AH35)/CCAA!AH35</f>
        <v>0.12949640287769784</v>
      </c>
      <c r="AI35" s="32">
        <f>+(CCAA!AK35-CCAA!AI35)/CCAA!AI35</f>
        <v>0.10144927536231885</v>
      </c>
      <c r="AJ35" s="31">
        <f>+(CCAA!AL35-CCAA!AJ35)/CCAA!AJ35</f>
        <v>-0.17834394904458598</v>
      </c>
      <c r="AK35" s="32">
        <f>+(CCAA!AM35-CCAA!AK35)/CCAA!AK35</f>
        <v>-0.17105263157894737</v>
      </c>
      <c r="AL35" s="31">
        <f>+(CCAA!AN35-CCAA!AL35)/CCAA!AL35</f>
        <v>0</v>
      </c>
      <c r="AM35" s="32">
        <f>+(CCAA!AO35-CCAA!AM35)/CCAA!AM35</f>
        <v>-7.9365079365079361E-3</v>
      </c>
      <c r="AN35" s="31">
        <f>+(CCAA!AP35-CCAA!AN35)/CCAA!AN35</f>
        <v>-0.13178294573643412</v>
      </c>
      <c r="AO35" s="32">
        <f>+(CCAA!AQ35-CCAA!AO35)/CCAA!AO35</f>
        <v>-0.13600000000000001</v>
      </c>
    </row>
    <row r="36" spans="1:41" s="6" customFormat="1" ht="12.75" customHeight="1" thickBot="1" x14ac:dyDescent="0.25">
      <c r="A36" s="46" t="s">
        <v>41</v>
      </c>
      <c r="B36" s="54">
        <f>+(CCAA!D36-CCAA!B36)/CCAA!B36</f>
        <v>0.21428571428571427</v>
      </c>
      <c r="C36" s="32">
        <f>+(CCAA!E36-CCAA!C36)/CCAA!C36</f>
        <v>0.21428571428571427</v>
      </c>
      <c r="D36" s="31">
        <f>+(CCAA!F36-CCAA!D36)/CCAA!D36</f>
        <v>-0.17647058823529413</v>
      </c>
      <c r="E36" s="32">
        <f>+(CCAA!G36-CCAA!E36)/CCAA!E36</f>
        <v>-0.17647058823529413</v>
      </c>
      <c r="F36" s="31">
        <f>+(CCAA!H36-CCAA!F36)/CCAA!F36</f>
        <v>7.1428571428571425E-2</v>
      </c>
      <c r="G36" s="32">
        <f>+(CCAA!I36-CCAA!G36)/CCAA!G36</f>
        <v>7.1428571428571425E-2</v>
      </c>
      <c r="H36" s="31">
        <f>+(CCAA!J36-CCAA!H36)/CCAA!H36</f>
        <v>-0.93333333333333335</v>
      </c>
      <c r="I36" s="32">
        <f>+(CCAA!K36-CCAA!I36)/CCAA!I36</f>
        <v>-0.93333333333333335</v>
      </c>
      <c r="J36" s="31">
        <f>+(CCAA!L36-CCAA!J36)/CCAA!J36</f>
        <v>5</v>
      </c>
      <c r="K36" s="32">
        <f>+(CCAA!M36-CCAA!K36)/CCAA!K36</f>
        <v>5</v>
      </c>
      <c r="L36" s="31">
        <f>+(CCAA!N36-CCAA!L36)/CCAA!L36</f>
        <v>-0.66666666666666663</v>
      </c>
      <c r="M36" s="32">
        <f>+(CCAA!O36-CCAA!M36)/CCAA!M36</f>
        <v>-0.66666666666666663</v>
      </c>
      <c r="N36" s="31">
        <f>+(CCAA!P36-CCAA!N36)/CCAA!N36</f>
        <v>1</v>
      </c>
      <c r="O36" s="32">
        <f>+(CCAA!Q36-CCAA!O36)/CCAA!O36</f>
        <v>1</v>
      </c>
      <c r="P36" s="31">
        <f>+(CCAA!R36-CCAA!P36)/CCAA!P36</f>
        <v>57</v>
      </c>
      <c r="Q36" s="32">
        <f>+(CCAA!S36-CCAA!Q36)/CCAA!Q36</f>
        <v>55.75</v>
      </c>
      <c r="R36" s="31">
        <f>+(CCAA!T36-CCAA!R36)/CCAA!R36</f>
        <v>-0.2413793103448276</v>
      </c>
      <c r="S36" s="32">
        <f>+(CCAA!U36-CCAA!S36)/CCAA!S36</f>
        <v>-0.23348017621145375</v>
      </c>
      <c r="T36" s="31">
        <f>+(CCAA!V36-CCAA!T36)/CCAA!T36</f>
        <v>-0.35795454545454547</v>
      </c>
      <c r="U36" s="32">
        <f>+(CCAA!W36-CCAA!U36)/CCAA!U36</f>
        <v>-0.42528735632183906</v>
      </c>
      <c r="V36" s="31">
        <f>+(CCAA!X36-CCAA!V36)/CCAA!V36</f>
        <v>-0.53097345132743368</v>
      </c>
      <c r="W36" s="32">
        <f>+(CCAA!Y36-CCAA!W36)/CCAA!W36</f>
        <v>-0.47</v>
      </c>
      <c r="X36" s="31">
        <f>+(CCAA!Z36-CCAA!X36)/CCAA!X36</f>
        <v>-0.73584905660377353</v>
      </c>
      <c r="Y36" s="32">
        <f>+(CCAA!AA36-CCAA!Y36)/CCAA!Y36</f>
        <v>-0.75471698113207553</v>
      </c>
      <c r="Z36" s="31">
        <f>+(CCAA!AB36-CCAA!Z36)/CCAA!Z36</f>
        <v>7.1428571428571425E-2</v>
      </c>
      <c r="AA36" s="32">
        <f>+(CCAA!AC36-CCAA!AA36)/CCAA!AA36</f>
        <v>0.15384615384615385</v>
      </c>
      <c r="AB36" s="31">
        <f>+(CCAA!AD36-CCAA!AB36)/CCAA!AB36</f>
        <v>-0.13333333333333333</v>
      </c>
      <c r="AC36" s="32">
        <f>+(CCAA!AE36-CCAA!AC36)/CCAA!AC36</f>
        <v>-0.13333333333333333</v>
      </c>
      <c r="AD36" s="31">
        <f>+(CCAA!AF36-CCAA!AD36)/CCAA!AD36</f>
        <v>7.6923076923076927E-2</v>
      </c>
      <c r="AE36" s="32">
        <f>+(CCAA!AG36-CCAA!AE36)/CCAA!AE36</f>
        <v>7.6923076923076927E-2</v>
      </c>
      <c r="AF36" s="31">
        <f>+(CCAA!AH36-CCAA!AF36)/CCAA!AF36</f>
        <v>0.21428571428571427</v>
      </c>
      <c r="AG36" s="32">
        <f>+(CCAA!AI36-CCAA!AG36)/CCAA!AG36</f>
        <v>0.21428571428571427</v>
      </c>
      <c r="AH36" s="31">
        <f>+(CCAA!AJ36-CCAA!AH36)/CCAA!AH36</f>
        <v>5.8823529411764705E-2</v>
      </c>
      <c r="AI36" s="32">
        <f>+(CCAA!AK36-CCAA!AI36)/CCAA!AI36</f>
        <v>5.8823529411764705E-2</v>
      </c>
      <c r="AJ36" s="31">
        <f>+(CCAA!AL36-CCAA!AJ36)/CCAA!AJ36</f>
        <v>-0.33333333333333331</v>
      </c>
      <c r="AK36" s="32">
        <f>+(CCAA!AM36-CCAA!AK36)/CCAA!AK36</f>
        <v>-0.33333333333333331</v>
      </c>
      <c r="AL36" s="31">
        <f>+(CCAA!AN36-CCAA!AL36)/CCAA!AL36</f>
        <v>-0.16666666666666666</v>
      </c>
      <c r="AM36" s="32">
        <f>+(CCAA!AO36-CCAA!AM36)/CCAA!AM36</f>
        <v>-0.16666666666666666</v>
      </c>
      <c r="AN36" s="31">
        <f>+(CCAA!AP36-CCAA!AN36)/CCAA!AN36</f>
        <v>-0.1</v>
      </c>
      <c r="AO36" s="32">
        <f>+(CCAA!AQ36-CCAA!AO36)/CCAA!AO36</f>
        <v>-0.1</v>
      </c>
    </row>
    <row r="37" spans="1:41" s="6" customFormat="1" ht="12.75" customHeight="1" thickBot="1" x14ac:dyDescent="0.25">
      <c r="A37" s="47" t="s">
        <v>42</v>
      </c>
      <c r="B37" s="55">
        <f>+(CCAA!D37-CCAA!B37)/CCAA!B37</f>
        <v>1</v>
      </c>
      <c r="C37" s="56">
        <f>+(CCAA!E37-CCAA!C37)/CCAA!C37</f>
        <v>1</v>
      </c>
      <c r="D37" s="35">
        <f>+(CCAA!F37-CCAA!D37)/CCAA!D37</f>
        <v>-0.16666666666666666</v>
      </c>
      <c r="E37" s="36">
        <f>+(CCAA!G37-CCAA!E37)/CCAA!E37</f>
        <v>-0.16666666666666666</v>
      </c>
      <c r="F37" s="33">
        <f>+(CCAA!H37-CCAA!F37)/CCAA!F37</f>
        <v>1.6</v>
      </c>
      <c r="G37" s="34">
        <f>+(CCAA!I37-CCAA!G37)/CCAA!G37</f>
        <v>1.6</v>
      </c>
      <c r="H37" s="35">
        <f>+(CCAA!J37-CCAA!H37)/CCAA!H37</f>
        <v>-0.46153846153846156</v>
      </c>
      <c r="I37" s="36">
        <f>+(CCAA!K37-CCAA!I37)/CCAA!I37</f>
        <v>-0.46153846153846156</v>
      </c>
      <c r="J37" s="33">
        <f>+(CCAA!L37-CCAA!J37)/CCAA!J37</f>
        <v>-0.2857142857142857</v>
      </c>
      <c r="K37" s="34">
        <f>+(CCAA!M37-CCAA!K37)/CCAA!K37</f>
        <v>-0.2857142857142857</v>
      </c>
      <c r="L37" s="35">
        <f>+(CCAA!N37-CCAA!L37)/CCAA!L37</f>
        <v>-0.4</v>
      </c>
      <c r="M37" s="36">
        <f>+(CCAA!O37-CCAA!M37)/CCAA!M37</f>
        <v>-0.4</v>
      </c>
      <c r="N37" s="33">
        <f>+(CCAA!P37-CCAA!N37)/CCAA!N37</f>
        <v>0</v>
      </c>
      <c r="O37" s="34">
        <f>+(CCAA!Q37-CCAA!O37)/CCAA!O37</f>
        <v>0</v>
      </c>
      <c r="P37" s="35">
        <f>+(CCAA!R37-CCAA!P37)/CCAA!P37</f>
        <v>59</v>
      </c>
      <c r="Q37" s="36">
        <f>+(CCAA!S37-CCAA!Q37)/CCAA!Q37</f>
        <v>57</v>
      </c>
      <c r="R37" s="33">
        <f>+(CCAA!T37-CCAA!R37)/CCAA!R37</f>
        <v>0</v>
      </c>
      <c r="S37" s="34">
        <f>+(CCAA!U37-CCAA!S37)/CCAA!S37</f>
        <v>5.7471264367816091E-3</v>
      </c>
      <c r="T37" s="35">
        <f>+(CCAA!V37-CCAA!T37)/CCAA!T37</f>
        <v>-0.56666666666666665</v>
      </c>
      <c r="U37" s="36">
        <f>+(CCAA!W37-CCAA!U37)/CCAA!U37</f>
        <v>-0.57714285714285718</v>
      </c>
      <c r="V37" s="33">
        <f>+(CCAA!X37-CCAA!V37)/CCAA!V37</f>
        <v>-0.34615384615384615</v>
      </c>
      <c r="W37" s="34">
        <f>+(CCAA!Y37-CCAA!W37)/CCAA!W37</f>
        <v>-0.32432432432432434</v>
      </c>
      <c r="X37" s="35">
        <f>+(CCAA!Z37-CCAA!X37)/CCAA!X37</f>
        <v>-0.70588235294117652</v>
      </c>
      <c r="Y37" s="36">
        <f>+(CCAA!AA37-CCAA!Y37)/CCAA!Y37</f>
        <v>-0.7</v>
      </c>
      <c r="Z37" s="33">
        <f>+(CCAA!AB37-CCAA!Z37)/CCAA!Z37</f>
        <v>-0.13333333333333333</v>
      </c>
      <c r="AA37" s="34">
        <f>+(CCAA!AC37-CCAA!AA37)/CCAA!AA37</f>
        <v>-0.13333333333333333</v>
      </c>
      <c r="AB37" s="35">
        <f>+(CCAA!AD37-CCAA!AB37)/CCAA!AB37</f>
        <v>0</v>
      </c>
      <c r="AC37" s="36">
        <f>+(CCAA!AE37-CCAA!AC37)/CCAA!AC37</f>
        <v>-7.6923076923076927E-2</v>
      </c>
      <c r="AD37" s="33">
        <f>+(CCAA!AF37-CCAA!AD37)/CCAA!AD37</f>
        <v>0</v>
      </c>
      <c r="AE37" s="34">
        <f>+(CCAA!AG37-CCAA!AE37)/CCAA!AE37</f>
        <v>8.3333333333333329E-2</v>
      </c>
      <c r="AF37" s="35">
        <f>+(CCAA!AH37-CCAA!AF37)/CCAA!AF37</f>
        <v>-0.38461538461538464</v>
      </c>
      <c r="AG37" s="36">
        <f>+(CCAA!AI37-CCAA!AG37)/CCAA!AG37</f>
        <v>-0.46153846153846156</v>
      </c>
      <c r="AH37" s="33">
        <f>+(CCAA!AJ37-CCAA!AH37)/CCAA!AH37</f>
        <v>-0.125</v>
      </c>
      <c r="AI37" s="34">
        <f>+(CCAA!AK37-CCAA!AI37)/CCAA!AI37</f>
        <v>0</v>
      </c>
      <c r="AJ37" s="33">
        <f>+(CCAA!AL37-CCAA!AJ37)/CCAA!AJ37</f>
        <v>0.14285714285714285</v>
      </c>
      <c r="AK37" s="34">
        <f>+(CCAA!AM37-CCAA!AK37)/CCAA!AK37</f>
        <v>0</v>
      </c>
      <c r="AL37" s="33">
        <f>+(CCAA!AN37-CCAA!AL37)/CCAA!AL37</f>
        <v>0.125</v>
      </c>
      <c r="AM37" s="34">
        <f>+(CCAA!AO37-CCAA!AM37)/CCAA!AM37</f>
        <v>0.2857142857142857</v>
      </c>
      <c r="AN37" s="33">
        <f>+(CCAA!AP37-CCAA!AN37)/CCAA!AN37</f>
        <v>-0.33333333333333331</v>
      </c>
      <c r="AO37" s="34">
        <f>+(CCAA!AQ37-CCAA!AO37)/CCAA!AO37</f>
        <v>-0.33333333333333331</v>
      </c>
    </row>
    <row r="38" spans="1:41" s="6" customFormat="1" ht="22.5" customHeight="1" thickBot="1" x14ac:dyDescent="0.25">
      <c r="A38" s="57" t="s">
        <v>43</v>
      </c>
      <c r="B38" s="28">
        <f>+(CCAA!D38-CCAA!B38)/CCAA!B38</f>
        <v>8.3405253490893796E-2</v>
      </c>
      <c r="C38" s="37">
        <f>+(CCAA!E38-CCAA!C38)/CCAA!C38</f>
        <v>8.744464820861475E-2</v>
      </c>
      <c r="D38" s="28">
        <f>+(CCAA!F38-CCAA!D38)/CCAA!D38</f>
        <v>0.19984476490052699</v>
      </c>
      <c r="E38" s="37">
        <f>+(CCAA!G38-CCAA!E38)/CCAA!E38</f>
        <v>0.19488318525830867</v>
      </c>
      <c r="F38" s="28">
        <f>+(CCAA!H38-CCAA!F38)/CCAA!F38</f>
        <v>0.94509890708522015</v>
      </c>
      <c r="G38" s="37">
        <f>+(CCAA!I38-CCAA!G38)/CCAA!G38</f>
        <v>0.9524612736660929</v>
      </c>
      <c r="H38" s="28">
        <f>+(CCAA!J38-CCAA!H38)/CCAA!H38</f>
        <v>0.6227168100543502</v>
      </c>
      <c r="I38" s="37">
        <f>+(CCAA!K38-CCAA!I38)/CCAA!I38</f>
        <v>0.62858125143250054</v>
      </c>
      <c r="J38" s="28">
        <f>+(CCAA!L38-CCAA!J38)/CCAA!J38</f>
        <v>-6.4306132355320636E-2</v>
      </c>
      <c r="K38" s="37">
        <f>+(CCAA!M38-CCAA!K38)/CCAA!K38</f>
        <v>-6.7412567729223841E-2</v>
      </c>
      <c r="L38" s="28">
        <f>+(CCAA!N38-CCAA!L38)/CCAA!L38</f>
        <v>-4.765774957201404E-2</v>
      </c>
      <c r="M38" s="37">
        <f>+(CCAA!O38-CCAA!M38)/CCAA!M38</f>
        <v>-4.5342418842758386E-2</v>
      </c>
      <c r="N38" s="28">
        <f>+(CCAA!P38-CCAA!N38)/CCAA!N38</f>
        <v>4.6792439126250612E-2</v>
      </c>
      <c r="O38" s="37">
        <f>+(CCAA!Q38-CCAA!O38)/CCAA!O38</f>
        <v>4.4516862540051196E-2</v>
      </c>
      <c r="P38" s="28">
        <f>+(CCAA!R38-CCAA!P38)/CCAA!P38</f>
        <v>0.85568661462850537</v>
      </c>
      <c r="Q38" s="37">
        <f>+(CCAA!S38-CCAA!Q38)/CCAA!Q38</f>
        <v>0.84247871058620827</v>
      </c>
      <c r="R38" s="28">
        <f>+(CCAA!T38-CCAA!R38)/CCAA!R38</f>
        <v>-5.1489214528527047E-2</v>
      </c>
      <c r="S38" s="37">
        <f>+(CCAA!U38-CCAA!S38)/CCAA!S38</f>
        <v>-6.0407031111785074E-2</v>
      </c>
      <c r="T38" s="28">
        <f>+(CCAA!V38-CCAA!T38)/CCAA!T38</f>
        <v>-0.29500091979396614</v>
      </c>
      <c r="U38" s="37">
        <f>+(CCAA!W38-CCAA!U38)/CCAA!U38</f>
        <v>-0.30630936570112471</v>
      </c>
      <c r="V38" s="28">
        <f>+(CCAA!X38-CCAA!V38)/CCAA!V38</f>
        <v>-0.41728599851826309</v>
      </c>
      <c r="W38" s="37">
        <f>+(CCAA!Y38-CCAA!W38)/CCAA!W38</f>
        <v>-0.43068332735539033</v>
      </c>
      <c r="X38" s="28">
        <f>+(CCAA!Z38-CCAA!X38)/CCAA!X38</f>
        <v>-0.65794271458043463</v>
      </c>
      <c r="Y38" s="37">
        <f>+(CCAA!AA38-CCAA!Y38)/CCAA!Y38</f>
        <v>-0.67597779631868415</v>
      </c>
      <c r="Z38" s="28">
        <f>+(CCAA!AB38-CCAA!Z38)/CCAA!Z38</f>
        <v>5.1195736026369308E-2</v>
      </c>
      <c r="AA38" s="37">
        <f>+(CCAA!AC38-CCAA!AA38)/CCAA!AA38</f>
        <v>-1.9390945637037232E-2</v>
      </c>
      <c r="AB38" s="28">
        <f>+(CCAA!AD38-CCAA!AB38)/CCAA!AB38</f>
        <v>4.4899593034892257E-2</v>
      </c>
      <c r="AC38" s="37">
        <f>+(CCAA!AE38-CCAA!AC38)/CCAA!AC38</f>
        <v>0.21355269151416092</v>
      </c>
      <c r="AD38" s="28">
        <f>+(CCAA!AF38-CCAA!AD38)/CCAA!AD38</f>
        <v>-9.79653513812625E-2</v>
      </c>
      <c r="AE38" s="37">
        <f>+(CCAA!AG38-CCAA!AE38)/CCAA!AE38</f>
        <v>-0.10529685809542735</v>
      </c>
      <c r="AF38" s="28">
        <f>+(CCAA!AH38-CCAA!AF38)/CCAA!AF38</f>
        <v>0.20909326852747565</v>
      </c>
      <c r="AG38" s="37">
        <f>+(CCAA!AI38-CCAA!AG38)/CCAA!AG38</f>
        <v>0.23402102561571492</v>
      </c>
      <c r="AH38" s="28">
        <f>+(CCAA!AJ38-CCAA!AH38)/CCAA!AH38</f>
        <v>-9.1755293199336521E-2</v>
      </c>
      <c r="AI38" s="37">
        <f>+(CCAA!AK38-CCAA!AI38)/CCAA!AI38</f>
        <v>-8.4811518848115192E-2</v>
      </c>
      <c r="AJ38" s="28">
        <f>+(CCAA!AL38-CCAA!AJ38)/CCAA!AJ38</f>
        <v>5.5905291880626519E-2</v>
      </c>
      <c r="AK38" s="37">
        <f>+(CCAA!AM38-CCAA!AK38)/CCAA!AK38</f>
        <v>5.8255397255484662E-2</v>
      </c>
      <c r="AL38" s="28">
        <f>+(CCAA!AN38-CCAA!AL38)/CCAA!AL38</f>
        <v>9.6469630684708513E-2</v>
      </c>
      <c r="AM38" s="37">
        <f>+(CCAA!AO38-CCAA!AM38)/CCAA!AM38</f>
        <v>0.10134214329960768</v>
      </c>
      <c r="AN38" s="28">
        <f>+(CCAA!AP38-CCAA!AN38)/CCAA!AN38</f>
        <v>-0.15584752997067883</v>
      </c>
      <c r="AO38" s="37">
        <f>+(CCAA!AQ38-CCAA!AO38)/CCAA!AO38</f>
        <v>-0.15694251752971616</v>
      </c>
    </row>
    <row r="39" spans="1:41" x14ac:dyDescent="0.2">
      <c r="B39" s="20"/>
    </row>
    <row r="40" spans="1:41" x14ac:dyDescent="0.2">
      <c r="B40" s="12"/>
      <c r="C40" s="12"/>
    </row>
    <row r="41" spans="1:41" x14ac:dyDescent="0.2">
      <c r="B41" s="12"/>
    </row>
  </sheetData>
  <mergeCells count="40">
    <mergeCell ref="AF17:AG17"/>
    <mergeCell ref="AH17:AI17"/>
    <mergeCell ref="AF18:AG18"/>
    <mergeCell ref="AD18:AE18"/>
    <mergeCell ref="Z18:AA18"/>
    <mergeCell ref="AB18:AC18"/>
    <mergeCell ref="P18:Q18"/>
    <mergeCell ref="R18:S18"/>
    <mergeCell ref="T18:U18"/>
    <mergeCell ref="V18:W18"/>
    <mergeCell ref="X18:Y18"/>
    <mergeCell ref="L18:M18"/>
    <mergeCell ref="J17:K17"/>
    <mergeCell ref="L17:M17"/>
    <mergeCell ref="N17:O17"/>
    <mergeCell ref="N18:O18"/>
    <mergeCell ref="B18:C18"/>
    <mergeCell ref="D18:E18"/>
    <mergeCell ref="F18:G18"/>
    <mergeCell ref="H18:I18"/>
    <mergeCell ref="J18:K18"/>
    <mergeCell ref="B17:C17"/>
    <mergeCell ref="D17:E17"/>
    <mergeCell ref="F17:G17"/>
    <mergeCell ref="H17:I17"/>
    <mergeCell ref="AD17:AE17"/>
    <mergeCell ref="V17:W17"/>
    <mergeCell ref="X17:Y17"/>
    <mergeCell ref="Z17:AA17"/>
    <mergeCell ref="AB17:AC17"/>
    <mergeCell ref="P17:Q17"/>
    <mergeCell ref="R17:S17"/>
    <mergeCell ref="T17:U17"/>
    <mergeCell ref="AN17:AO17"/>
    <mergeCell ref="AN18:AO18"/>
    <mergeCell ref="AL18:AM18"/>
    <mergeCell ref="AL17:AM17"/>
    <mergeCell ref="AH18:AI18"/>
    <mergeCell ref="AJ17:AK17"/>
    <mergeCell ref="AJ18:AK18"/>
  </mergeCells>
  <phoneticPr fontId="6" type="noConversion"/>
  <pageMargins left="0.11811023622047245" right="0" top="0.19685039370078741" bottom="0" header="0.31496062992125984" footer="0.31496062992125984"/>
  <pageSetup paperSize="9" scale="2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4:AQ74"/>
  <sheetViews>
    <sheetView zoomScaleNormal="100" workbookViewId="0">
      <pane xSplit="1" topLeftCell="B1" activePane="topRight" state="frozen"/>
      <selection pane="topRight"/>
    </sheetView>
  </sheetViews>
  <sheetFormatPr baseColWidth="10" defaultColWidth="11" defaultRowHeight="12.75" x14ac:dyDescent="0.2"/>
  <cols>
    <col min="1" max="1" width="19.25" style="1" customWidth="1"/>
    <col min="2" max="31" width="10.625" style="1" customWidth="1"/>
    <col min="32" max="16384" width="11" style="1"/>
  </cols>
  <sheetData>
    <row r="14" spans="2:25" s="6" customFormat="1" ht="14.25" customHeight="1" x14ac:dyDescent="0.2">
      <c r="B14" s="8" t="s">
        <v>91</v>
      </c>
      <c r="C14" s="1"/>
      <c r="D14" s="2"/>
      <c r="E14" s="1"/>
      <c r="F14" s="1"/>
      <c r="G14" s="1"/>
      <c r="H14" s="1"/>
      <c r="I14" s="1"/>
      <c r="J14" s="1"/>
      <c r="K14" s="1"/>
      <c r="L14" s="4"/>
      <c r="M14" s="1"/>
      <c r="N14" s="1"/>
      <c r="O14" s="1"/>
      <c r="P14" s="1"/>
      <c r="Q14" s="1"/>
      <c r="R14" s="1"/>
      <c r="S14" s="1"/>
      <c r="T14" s="5"/>
      <c r="U14" s="5"/>
      <c r="V14" s="5"/>
      <c r="W14" s="5"/>
      <c r="X14" s="5"/>
      <c r="Y14" s="5"/>
    </row>
    <row r="15" spans="2:25" s="6" customFormat="1" x14ac:dyDescent="0.2"/>
    <row r="16" spans="2:25" s="6" customFormat="1" x14ac:dyDescent="0.2"/>
    <row r="17" spans="1:43" s="6" customFormat="1" ht="18" customHeight="1" x14ac:dyDescent="0.2">
      <c r="A17" s="24"/>
      <c r="B17" s="85">
        <v>2005</v>
      </c>
      <c r="C17" s="83"/>
      <c r="D17" s="82">
        <v>2006</v>
      </c>
      <c r="E17" s="83"/>
      <c r="F17" s="84">
        <v>2007</v>
      </c>
      <c r="G17" s="83"/>
      <c r="H17" s="82">
        <v>2008</v>
      </c>
      <c r="I17" s="84"/>
      <c r="J17" s="82">
        <v>2009</v>
      </c>
      <c r="K17" s="83"/>
      <c r="L17" s="84">
        <v>2010</v>
      </c>
      <c r="M17" s="83"/>
      <c r="N17" s="82">
        <v>2011</v>
      </c>
      <c r="O17" s="84"/>
      <c r="P17" s="82">
        <v>2012</v>
      </c>
      <c r="Q17" s="83"/>
      <c r="R17" s="84">
        <v>2013</v>
      </c>
      <c r="S17" s="83"/>
      <c r="T17" s="82">
        <v>2014</v>
      </c>
      <c r="U17" s="84"/>
      <c r="V17" s="82">
        <v>2015</v>
      </c>
      <c r="W17" s="83"/>
      <c r="X17" s="84">
        <v>2016</v>
      </c>
      <c r="Y17" s="83"/>
      <c r="Z17" s="82">
        <v>2017</v>
      </c>
      <c r="AA17" s="84"/>
      <c r="AB17" s="82">
        <v>2018</v>
      </c>
      <c r="AC17" s="83"/>
      <c r="AD17" s="84">
        <v>2019</v>
      </c>
      <c r="AE17" s="83"/>
      <c r="AF17" s="82">
        <v>2020</v>
      </c>
      <c r="AG17" s="84"/>
      <c r="AH17" s="82">
        <v>2021</v>
      </c>
      <c r="AI17" s="83"/>
      <c r="AJ17" s="82">
        <v>2022</v>
      </c>
      <c r="AK17" s="84"/>
      <c r="AL17" s="82">
        <v>2023</v>
      </c>
      <c r="AM17" s="84"/>
      <c r="AN17" s="82">
        <v>2024</v>
      </c>
      <c r="AO17" s="84"/>
      <c r="AP17" s="82">
        <v>2025</v>
      </c>
      <c r="AQ17" s="83"/>
    </row>
    <row r="18" spans="1:43" s="6" customFormat="1" ht="18" customHeight="1" thickBot="1" x14ac:dyDescent="0.25">
      <c r="A18" s="21"/>
      <c r="B18" s="22" t="s">
        <v>44</v>
      </c>
      <c r="C18" s="23" t="s">
        <v>45</v>
      </c>
      <c r="D18" s="22" t="s">
        <v>44</v>
      </c>
      <c r="E18" s="23" t="s">
        <v>45</v>
      </c>
      <c r="F18" s="22" t="s">
        <v>44</v>
      </c>
      <c r="G18" s="23" t="s">
        <v>45</v>
      </c>
      <c r="H18" s="22" t="s">
        <v>44</v>
      </c>
      <c r="I18" s="23" t="s">
        <v>45</v>
      </c>
      <c r="J18" s="22" t="s">
        <v>44</v>
      </c>
      <c r="K18" s="23" t="s">
        <v>45</v>
      </c>
      <c r="L18" s="22" t="s">
        <v>44</v>
      </c>
      <c r="M18" s="23" t="s">
        <v>45</v>
      </c>
      <c r="N18" s="22" t="s">
        <v>44</v>
      </c>
      <c r="O18" s="23" t="s">
        <v>45</v>
      </c>
      <c r="P18" s="22" t="s">
        <v>44</v>
      </c>
      <c r="Q18" s="23" t="s">
        <v>45</v>
      </c>
      <c r="R18" s="22" t="s">
        <v>44</v>
      </c>
      <c r="S18" s="23" t="s">
        <v>45</v>
      </c>
      <c r="T18" s="22" t="s">
        <v>44</v>
      </c>
      <c r="U18" s="23" t="s">
        <v>45</v>
      </c>
      <c r="V18" s="22" t="s">
        <v>44</v>
      </c>
      <c r="W18" s="23" t="s">
        <v>45</v>
      </c>
      <c r="X18" s="22" t="s">
        <v>44</v>
      </c>
      <c r="Y18" s="23" t="s">
        <v>45</v>
      </c>
      <c r="Z18" s="22" t="s">
        <v>44</v>
      </c>
      <c r="AA18" s="23" t="s">
        <v>45</v>
      </c>
      <c r="AB18" s="22" t="s">
        <v>44</v>
      </c>
      <c r="AC18" s="23" t="s">
        <v>45</v>
      </c>
      <c r="AD18" s="22" t="s">
        <v>44</v>
      </c>
      <c r="AE18" s="23" t="s">
        <v>45</v>
      </c>
      <c r="AF18" s="22" t="s">
        <v>44</v>
      </c>
      <c r="AG18" s="23" t="s">
        <v>45</v>
      </c>
      <c r="AH18" s="22" t="s">
        <v>44</v>
      </c>
      <c r="AI18" s="23" t="s">
        <v>45</v>
      </c>
      <c r="AJ18" s="22" t="s">
        <v>44</v>
      </c>
      <c r="AK18" s="23" t="s">
        <v>45</v>
      </c>
      <c r="AL18" s="22" t="s">
        <v>44</v>
      </c>
      <c r="AM18" s="23" t="s">
        <v>45</v>
      </c>
      <c r="AN18" s="22" t="s">
        <v>44</v>
      </c>
      <c r="AO18" s="23" t="s">
        <v>45</v>
      </c>
      <c r="AP18" s="22" t="s">
        <v>44</v>
      </c>
      <c r="AQ18" s="23" t="s">
        <v>45</v>
      </c>
    </row>
    <row r="19" spans="1:43" s="6" customFormat="1" ht="12.75" customHeight="1" thickBot="1" x14ac:dyDescent="0.25">
      <c r="A19" s="59" t="s">
        <v>113</v>
      </c>
      <c r="B19" s="48">
        <v>116</v>
      </c>
      <c r="C19" s="15">
        <v>116</v>
      </c>
      <c r="D19" s="13">
        <v>161</v>
      </c>
      <c r="E19" s="15">
        <v>160</v>
      </c>
      <c r="F19" s="13">
        <v>219</v>
      </c>
      <c r="G19" s="15">
        <v>218</v>
      </c>
      <c r="H19" s="13">
        <v>245</v>
      </c>
      <c r="I19" s="15">
        <v>238</v>
      </c>
      <c r="J19" s="13">
        <v>520</v>
      </c>
      <c r="K19" s="15">
        <v>520</v>
      </c>
      <c r="L19" s="13">
        <v>383</v>
      </c>
      <c r="M19" s="15">
        <v>383</v>
      </c>
      <c r="N19" s="13">
        <v>457</v>
      </c>
      <c r="O19" s="15">
        <v>436</v>
      </c>
      <c r="P19" s="13">
        <v>216</v>
      </c>
      <c r="Q19" s="15">
        <v>214</v>
      </c>
      <c r="R19" s="13">
        <v>1246</v>
      </c>
      <c r="S19" s="15">
        <v>1224</v>
      </c>
      <c r="T19" s="13">
        <v>1147</v>
      </c>
      <c r="U19" s="15">
        <v>1113</v>
      </c>
      <c r="V19" s="13">
        <v>747</v>
      </c>
      <c r="W19" s="15">
        <v>717</v>
      </c>
      <c r="X19" s="13">
        <v>378</v>
      </c>
      <c r="Y19" s="15">
        <v>358</v>
      </c>
      <c r="Z19" s="13">
        <v>93</v>
      </c>
      <c r="AA19" s="15">
        <v>85</v>
      </c>
      <c r="AB19" s="13">
        <v>99</v>
      </c>
      <c r="AC19" s="15">
        <v>96</v>
      </c>
      <c r="AD19" s="13">
        <v>103</v>
      </c>
      <c r="AE19" s="15">
        <v>100</v>
      </c>
      <c r="AF19" s="13">
        <v>93</v>
      </c>
      <c r="AG19" s="15">
        <v>92</v>
      </c>
      <c r="AH19" s="13">
        <v>96</v>
      </c>
      <c r="AI19" s="15">
        <v>92</v>
      </c>
      <c r="AJ19" s="13">
        <v>76</v>
      </c>
      <c r="AK19" s="15">
        <v>75</v>
      </c>
      <c r="AL19" s="13">
        <v>73</v>
      </c>
      <c r="AM19" s="15">
        <v>72</v>
      </c>
      <c r="AN19" s="13">
        <v>79</v>
      </c>
      <c r="AO19" s="15">
        <v>78</v>
      </c>
      <c r="AP19" s="13">
        <v>74</v>
      </c>
      <c r="AQ19" s="15">
        <v>71</v>
      </c>
    </row>
    <row r="20" spans="1:43" s="6" customFormat="1" ht="12.75" customHeight="1" thickBot="1" x14ac:dyDescent="0.25">
      <c r="A20" s="46" t="s">
        <v>0</v>
      </c>
      <c r="B20" s="49">
        <v>50</v>
      </c>
      <c r="C20" s="16">
        <v>50</v>
      </c>
      <c r="D20" s="14">
        <v>62</v>
      </c>
      <c r="E20" s="16">
        <v>62</v>
      </c>
      <c r="F20" s="14">
        <v>62</v>
      </c>
      <c r="G20" s="16">
        <v>62</v>
      </c>
      <c r="H20" s="14">
        <v>92</v>
      </c>
      <c r="I20" s="16">
        <v>92</v>
      </c>
      <c r="J20" s="14">
        <v>156</v>
      </c>
      <c r="K20" s="16">
        <v>154</v>
      </c>
      <c r="L20" s="14">
        <v>137</v>
      </c>
      <c r="M20" s="16">
        <v>137</v>
      </c>
      <c r="N20" s="14">
        <v>147</v>
      </c>
      <c r="O20" s="16">
        <v>147</v>
      </c>
      <c r="P20" s="14">
        <v>66</v>
      </c>
      <c r="Q20" s="16">
        <v>66</v>
      </c>
      <c r="R20" s="14">
        <v>1404</v>
      </c>
      <c r="S20" s="16">
        <v>1394</v>
      </c>
      <c r="T20" s="14">
        <v>1390</v>
      </c>
      <c r="U20" s="16">
        <v>1372</v>
      </c>
      <c r="V20" s="14">
        <v>830</v>
      </c>
      <c r="W20" s="16">
        <v>799</v>
      </c>
      <c r="X20" s="14">
        <v>433</v>
      </c>
      <c r="Y20" s="16">
        <v>421</v>
      </c>
      <c r="Z20" s="14">
        <v>149</v>
      </c>
      <c r="AA20" s="16">
        <v>145</v>
      </c>
      <c r="AB20" s="14">
        <v>210</v>
      </c>
      <c r="AC20" s="16">
        <v>209</v>
      </c>
      <c r="AD20" s="14">
        <v>225</v>
      </c>
      <c r="AE20" s="16">
        <v>224</v>
      </c>
      <c r="AF20" s="14">
        <v>200</v>
      </c>
      <c r="AG20" s="16">
        <v>199</v>
      </c>
      <c r="AH20" s="14">
        <v>200</v>
      </c>
      <c r="AI20" s="16">
        <v>195</v>
      </c>
      <c r="AJ20" s="14">
        <v>168</v>
      </c>
      <c r="AK20" s="16">
        <v>168</v>
      </c>
      <c r="AL20" s="14">
        <v>143</v>
      </c>
      <c r="AM20" s="16">
        <v>143</v>
      </c>
      <c r="AN20" s="14">
        <v>179</v>
      </c>
      <c r="AO20" s="16">
        <v>178</v>
      </c>
      <c r="AP20" s="14">
        <v>149</v>
      </c>
      <c r="AQ20" s="16">
        <v>147</v>
      </c>
    </row>
    <row r="21" spans="1:43" s="6" customFormat="1" ht="12.75" customHeight="1" thickBot="1" x14ac:dyDescent="0.25">
      <c r="A21" s="46" t="s">
        <v>112</v>
      </c>
      <c r="B21" s="49">
        <v>1453</v>
      </c>
      <c r="C21" s="16">
        <v>1446</v>
      </c>
      <c r="D21" s="14">
        <v>2036</v>
      </c>
      <c r="E21" s="16">
        <v>2028</v>
      </c>
      <c r="F21" s="14">
        <v>3235</v>
      </c>
      <c r="G21" s="16">
        <v>3230</v>
      </c>
      <c r="H21" s="14">
        <v>4587</v>
      </c>
      <c r="I21" s="16">
        <v>4548</v>
      </c>
      <c r="J21" s="14">
        <v>10589</v>
      </c>
      <c r="K21" s="16">
        <v>10554</v>
      </c>
      <c r="L21" s="14">
        <v>8160</v>
      </c>
      <c r="M21" s="16">
        <v>8149</v>
      </c>
      <c r="N21" s="14">
        <v>8241</v>
      </c>
      <c r="O21" s="16">
        <v>8236</v>
      </c>
      <c r="P21" s="14">
        <v>10967</v>
      </c>
      <c r="Q21" s="16">
        <v>10962</v>
      </c>
      <c r="R21" s="14">
        <v>6235</v>
      </c>
      <c r="S21" s="16">
        <v>6124</v>
      </c>
      <c r="T21" s="14">
        <v>5797</v>
      </c>
      <c r="U21" s="16">
        <v>5588</v>
      </c>
      <c r="V21" s="14">
        <v>3686</v>
      </c>
      <c r="W21" s="16">
        <v>3570</v>
      </c>
      <c r="X21" s="14">
        <v>2047</v>
      </c>
      <c r="Y21" s="16">
        <v>1966</v>
      </c>
      <c r="Z21" s="14">
        <v>885</v>
      </c>
      <c r="AA21" s="16">
        <v>842</v>
      </c>
      <c r="AB21" s="14">
        <v>705</v>
      </c>
      <c r="AC21" s="16">
        <v>675</v>
      </c>
      <c r="AD21" s="14">
        <v>769</v>
      </c>
      <c r="AE21" s="16">
        <v>751</v>
      </c>
      <c r="AF21" s="14">
        <v>637</v>
      </c>
      <c r="AG21" s="16">
        <v>629</v>
      </c>
      <c r="AH21" s="14">
        <v>675</v>
      </c>
      <c r="AI21" s="16">
        <v>668</v>
      </c>
      <c r="AJ21" s="14">
        <v>665</v>
      </c>
      <c r="AK21" s="16">
        <v>659</v>
      </c>
      <c r="AL21" s="14">
        <v>932</v>
      </c>
      <c r="AM21" s="16">
        <v>927</v>
      </c>
      <c r="AN21" s="14">
        <v>1285</v>
      </c>
      <c r="AO21" s="16">
        <v>1276</v>
      </c>
      <c r="AP21" s="14">
        <v>1042</v>
      </c>
      <c r="AQ21" s="16">
        <v>1037</v>
      </c>
    </row>
    <row r="22" spans="1:43" s="6" customFormat="1" ht="12.75" customHeight="1" thickBot="1" x14ac:dyDescent="0.25">
      <c r="A22" s="46" t="s">
        <v>2</v>
      </c>
      <c r="B22" s="49">
        <v>449</v>
      </c>
      <c r="C22" s="16">
        <v>446</v>
      </c>
      <c r="D22" s="14">
        <v>424</v>
      </c>
      <c r="E22" s="16">
        <v>418</v>
      </c>
      <c r="F22" s="14">
        <v>547</v>
      </c>
      <c r="G22" s="16">
        <v>546</v>
      </c>
      <c r="H22" s="14">
        <v>1173</v>
      </c>
      <c r="I22" s="16">
        <v>1172</v>
      </c>
      <c r="J22" s="14">
        <v>1882</v>
      </c>
      <c r="K22" s="16">
        <v>1882</v>
      </c>
      <c r="L22" s="14">
        <v>1873</v>
      </c>
      <c r="M22" s="16">
        <v>1867</v>
      </c>
      <c r="N22" s="14">
        <v>2070</v>
      </c>
      <c r="O22" s="16">
        <v>2070</v>
      </c>
      <c r="P22" s="14">
        <v>2401</v>
      </c>
      <c r="Q22" s="16">
        <v>2368</v>
      </c>
      <c r="R22" s="14">
        <v>3883</v>
      </c>
      <c r="S22" s="16">
        <v>3798</v>
      </c>
      <c r="T22" s="14">
        <v>4606</v>
      </c>
      <c r="U22" s="16">
        <v>4529</v>
      </c>
      <c r="V22" s="14">
        <v>4006</v>
      </c>
      <c r="W22" s="16">
        <v>3941</v>
      </c>
      <c r="X22" s="14">
        <v>1877</v>
      </c>
      <c r="Y22" s="16">
        <v>1770</v>
      </c>
      <c r="Z22" s="14">
        <v>336</v>
      </c>
      <c r="AA22" s="16">
        <v>276</v>
      </c>
      <c r="AB22" s="14">
        <v>266</v>
      </c>
      <c r="AC22" s="16">
        <v>182</v>
      </c>
      <c r="AD22" s="14">
        <v>281</v>
      </c>
      <c r="AE22" s="16">
        <v>252</v>
      </c>
      <c r="AF22" s="14">
        <v>275</v>
      </c>
      <c r="AG22" s="16">
        <v>245</v>
      </c>
      <c r="AH22" s="14">
        <v>303</v>
      </c>
      <c r="AI22" s="16">
        <v>268</v>
      </c>
      <c r="AJ22" s="14">
        <v>246</v>
      </c>
      <c r="AK22" s="16">
        <v>208</v>
      </c>
      <c r="AL22" s="14">
        <v>231</v>
      </c>
      <c r="AM22" s="16">
        <v>209</v>
      </c>
      <c r="AN22" s="14">
        <v>243</v>
      </c>
      <c r="AO22" s="16">
        <v>230</v>
      </c>
      <c r="AP22" s="14">
        <v>208</v>
      </c>
      <c r="AQ22" s="16">
        <v>200</v>
      </c>
    </row>
    <row r="23" spans="1:43" s="6" customFormat="1" ht="12.75" customHeight="1" thickBot="1" x14ac:dyDescent="0.25">
      <c r="A23" s="46" t="s">
        <v>83</v>
      </c>
      <c r="B23" s="49">
        <v>20</v>
      </c>
      <c r="C23" s="16">
        <v>20</v>
      </c>
      <c r="D23" s="14">
        <v>39</v>
      </c>
      <c r="E23" s="16">
        <v>39</v>
      </c>
      <c r="F23" s="14">
        <v>33</v>
      </c>
      <c r="G23" s="16">
        <v>33</v>
      </c>
      <c r="H23" s="14">
        <v>164</v>
      </c>
      <c r="I23" s="16">
        <v>164</v>
      </c>
      <c r="J23" s="14">
        <v>307</v>
      </c>
      <c r="K23" s="16">
        <v>300</v>
      </c>
      <c r="L23" s="14">
        <v>233</v>
      </c>
      <c r="M23" s="16">
        <v>221</v>
      </c>
      <c r="N23" s="14">
        <v>181</v>
      </c>
      <c r="O23" s="16">
        <v>181</v>
      </c>
      <c r="P23" s="14">
        <v>10</v>
      </c>
      <c r="Q23" s="16">
        <v>10</v>
      </c>
      <c r="R23" s="14">
        <v>281</v>
      </c>
      <c r="S23" s="16">
        <v>279</v>
      </c>
      <c r="T23" s="14">
        <v>239</v>
      </c>
      <c r="U23" s="16">
        <v>233</v>
      </c>
      <c r="V23" s="14">
        <v>112</v>
      </c>
      <c r="W23" s="16">
        <v>104</v>
      </c>
      <c r="X23" s="14">
        <v>32</v>
      </c>
      <c r="Y23" s="16">
        <v>31</v>
      </c>
      <c r="Z23" s="14">
        <v>16</v>
      </c>
      <c r="AA23" s="16">
        <v>15</v>
      </c>
      <c r="AB23" s="14">
        <v>15</v>
      </c>
      <c r="AC23" s="16">
        <v>14</v>
      </c>
      <c r="AD23" s="14">
        <v>16</v>
      </c>
      <c r="AE23" s="16">
        <v>15</v>
      </c>
      <c r="AF23" s="14">
        <v>15</v>
      </c>
      <c r="AG23" s="16">
        <v>15</v>
      </c>
      <c r="AH23" s="14">
        <v>19</v>
      </c>
      <c r="AI23" s="16">
        <v>19</v>
      </c>
      <c r="AJ23" s="14">
        <v>13</v>
      </c>
      <c r="AK23" s="16">
        <v>13</v>
      </c>
      <c r="AL23" s="14">
        <v>10</v>
      </c>
      <c r="AM23" s="16">
        <v>10</v>
      </c>
      <c r="AN23" s="14">
        <v>13</v>
      </c>
      <c r="AO23" s="16">
        <v>12</v>
      </c>
      <c r="AP23" s="14">
        <v>10</v>
      </c>
      <c r="AQ23" s="16">
        <v>10</v>
      </c>
    </row>
    <row r="24" spans="1:43" s="6" customFormat="1" ht="12.75" customHeight="1" thickBot="1" x14ac:dyDescent="0.25">
      <c r="A24" s="46" t="s">
        <v>3</v>
      </c>
      <c r="B24" s="49">
        <v>166</v>
      </c>
      <c r="C24" s="16">
        <v>166</v>
      </c>
      <c r="D24" s="14">
        <v>181</v>
      </c>
      <c r="E24" s="16">
        <v>180</v>
      </c>
      <c r="F24" s="14">
        <v>207</v>
      </c>
      <c r="G24" s="16">
        <v>207</v>
      </c>
      <c r="H24" s="14">
        <v>398</v>
      </c>
      <c r="I24" s="16">
        <v>397</v>
      </c>
      <c r="J24" s="14">
        <v>495</v>
      </c>
      <c r="K24" s="16">
        <v>495</v>
      </c>
      <c r="L24" s="14">
        <v>387</v>
      </c>
      <c r="M24" s="16">
        <v>386</v>
      </c>
      <c r="N24" s="14">
        <v>419</v>
      </c>
      <c r="O24" s="16">
        <v>418</v>
      </c>
      <c r="P24" s="14">
        <v>281</v>
      </c>
      <c r="Q24" s="16">
        <v>280</v>
      </c>
      <c r="R24" s="14">
        <v>1894</v>
      </c>
      <c r="S24" s="16">
        <v>1857</v>
      </c>
      <c r="T24" s="14">
        <v>1760</v>
      </c>
      <c r="U24" s="16">
        <v>1726</v>
      </c>
      <c r="V24" s="14">
        <v>938</v>
      </c>
      <c r="W24" s="16">
        <v>913</v>
      </c>
      <c r="X24" s="14">
        <v>528</v>
      </c>
      <c r="Y24" s="16">
        <v>516</v>
      </c>
      <c r="Z24" s="14">
        <v>189</v>
      </c>
      <c r="AA24" s="16">
        <v>185</v>
      </c>
      <c r="AB24" s="14">
        <v>231</v>
      </c>
      <c r="AC24" s="16">
        <v>230</v>
      </c>
      <c r="AD24" s="14">
        <v>205</v>
      </c>
      <c r="AE24" s="16">
        <v>203</v>
      </c>
      <c r="AF24" s="14">
        <v>181</v>
      </c>
      <c r="AG24" s="16">
        <v>181</v>
      </c>
      <c r="AH24" s="14">
        <v>173</v>
      </c>
      <c r="AI24" s="16">
        <v>172</v>
      </c>
      <c r="AJ24" s="14">
        <v>207</v>
      </c>
      <c r="AK24" s="16">
        <v>205</v>
      </c>
      <c r="AL24" s="14">
        <v>200</v>
      </c>
      <c r="AM24" s="16">
        <v>198</v>
      </c>
      <c r="AN24" s="14">
        <v>220</v>
      </c>
      <c r="AO24" s="16">
        <v>219</v>
      </c>
      <c r="AP24" s="14">
        <v>171</v>
      </c>
      <c r="AQ24" s="16">
        <v>170</v>
      </c>
    </row>
    <row r="25" spans="1:43" s="6" customFormat="1" ht="12.75" customHeight="1" thickBot="1" x14ac:dyDescent="0.25">
      <c r="A25" s="46" t="s">
        <v>107</v>
      </c>
      <c r="B25" s="49">
        <v>782</v>
      </c>
      <c r="C25" s="16">
        <v>777</v>
      </c>
      <c r="D25" s="14">
        <v>874</v>
      </c>
      <c r="E25" s="16">
        <v>871</v>
      </c>
      <c r="F25" s="14">
        <v>970</v>
      </c>
      <c r="G25" s="16">
        <v>967</v>
      </c>
      <c r="H25" s="14">
        <v>1963</v>
      </c>
      <c r="I25" s="16">
        <v>1957</v>
      </c>
      <c r="J25" s="14">
        <v>2589</v>
      </c>
      <c r="K25" s="16">
        <v>2580</v>
      </c>
      <c r="L25" s="14">
        <v>2834</v>
      </c>
      <c r="M25" s="16">
        <v>2730</v>
      </c>
      <c r="N25" s="14">
        <v>2655</v>
      </c>
      <c r="O25" s="16">
        <v>2651</v>
      </c>
      <c r="P25" s="14">
        <v>1658</v>
      </c>
      <c r="Q25" s="16">
        <v>1637</v>
      </c>
      <c r="R25" s="14">
        <v>6587</v>
      </c>
      <c r="S25" s="16">
        <v>6552</v>
      </c>
      <c r="T25" s="14">
        <v>5918</v>
      </c>
      <c r="U25" s="16">
        <v>5842</v>
      </c>
      <c r="V25" s="14">
        <v>2908</v>
      </c>
      <c r="W25" s="16">
        <v>2810</v>
      </c>
      <c r="X25" s="14">
        <v>1931</v>
      </c>
      <c r="Y25" s="16">
        <v>1888</v>
      </c>
      <c r="Z25" s="14">
        <v>672</v>
      </c>
      <c r="AA25" s="16">
        <v>627</v>
      </c>
      <c r="AB25" s="14">
        <v>599</v>
      </c>
      <c r="AC25" s="16">
        <v>559</v>
      </c>
      <c r="AD25" s="14">
        <v>693</v>
      </c>
      <c r="AE25" s="16">
        <v>675</v>
      </c>
      <c r="AF25" s="14">
        <v>641</v>
      </c>
      <c r="AG25" s="16">
        <v>608</v>
      </c>
      <c r="AH25" s="14">
        <v>555</v>
      </c>
      <c r="AI25" s="16">
        <v>539</v>
      </c>
      <c r="AJ25" s="14">
        <v>447</v>
      </c>
      <c r="AK25" s="16">
        <v>439</v>
      </c>
      <c r="AL25" s="14">
        <v>436</v>
      </c>
      <c r="AM25" s="16">
        <v>430</v>
      </c>
      <c r="AN25" s="14">
        <v>443</v>
      </c>
      <c r="AO25" s="16">
        <v>436</v>
      </c>
      <c r="AP25" s="14">
        <v>370</v>
      </c>
      <c r="AQ25" s="16">
        <v>365</v>
      </c>
    </row>
    <row r="26" spans="1:43" s="6" customFormat="1" ht="12.75" customHeight="1" thickBot="1" x14ac:dyDescent="0.25">
      <c r="A26" s="46" t="s">
        <v>4</v>
      </c>
      <c r="B26" s="49">
        <v>8021</v>
      </c>
      <c r="C26" s="16">
        <v>7935</v>
      </c>
      <c r="D26" s="14">
        <v>9095</v>
      </c>
      <c r="E26" s="16">
        <v>9050</v>
      </c>
      <c r="F26" s="14">
        <v>11209</v>
      </c>
      <c r="G26" s="16">
        <v>11077</v>
      </c>
      <c r="H26" s="14">
        <v>27390</v>
      </c>
      <c r="I26" s="16">
        <v>27292</v>
      </c>
      <c r="J26" s="14">
        <v>36314</v>
      </c>
      <c r="K26" s="16">
        <v>36197</v>
      </c>
      <c r="L26" s="14">
        <v>31027</v>
      </c>
      <c r="M26" s="16">
        <v>30709</v>
      </c>
      <c r="N26" s="14">
        <v>28764</v>
      </c>
      <c r="O26" s="16">
        <v>28671</v>
      </c>
      <c r="P26" s="14">
        <v>33479</v>
      </c>
      <c r="Q26" s="16">
        <v>33351</v>
      </c>
      <c r="R26" s="14">
        <v>51813</v>
      </c>
      <c r="S26" s="16">
        <v>50229</v>
      </c>
      <c r="T26" s="14">
        <v>53417</v>
      </c>
      <c r="U26" s="16">
        <v>52767</v>
      </c>
      <c r="V26" s="14">
        <v>46823</v>
      </c>
      <c r="W26" s="16">
        <v>44492</v>
      </c>
      <c r="X26" s="14">
        <v>27797</v>
      </c>
      <c r="Y26" s="16">
        <v>23903</v>
      </c>
      <c r="Z26" s="14">
        <v>11702</v>
      </c>
      <c r="AA26" s="16">
        <v>10331</v>
      </c>
      <c r="AB26" s="14">
        <v>12260</v>
      </c>
      <c r="AC26" s="16">
        <v>11026</v>
      </c>
      <c r="AD26" s="14">
        <v>10125</v>
      </c>
      <c r="AE26" s="16">
        <v>9547</v>
      </c>
      <c r="AF26" s="14">
        <v>11356</v>
      </c>
      <c r="AG26" s="16">
        <v>11070</v>
      </c>
      <c r="AH26" s="14">
        <v>14267</v>
      </c>
      <c r="AI26" s="16">
        <v>13962</v>
      </c>
      <c r="AJ26" s="14">
        <v>10344</v>
      </c>
      <c r="AK26" s="16">
        <v>9976</v>
      </c>
      <c r="AL26" s="14">
        <v>8935</v>
      </c>
      <c r="AM26" s="16">
        <v>8568</v>
      </c>
      <c r="AN26" s="14">
        <v>9000</v>
      </c>
      <c r="AO26" s="16">
        <v>8762</v>
      </c>
      <c r="AP26" s="14">
        <v>6421</v>
      </c>
      <c r="AQ26" s="16">
        <v>6186</v>
      </c>
    </row>
    <row r="27" spans="1:43" s="6" customFormat="1" ht="12.75" customHeight="1" thickBot="1" x14ac:dyDescent="0.25">
      <c r="A27" s="46" t="s">
        <v>5</v>
      </c>
      <c r="B27" s="49">
        <v>114</v>
      </c>
      <c r="C27" s="16">
        <v>113</v>
      </c>
      <c r="D27" s="14">
        <v>131</v>
      </c>
      <c r="E27" s="16">
        <v>131</v>
      </c>
      <c r="F27" s="14">
        <v>154</v>
      </c>
      <c r="G27" s="16">
        <v>146</v>
      </c>
      <c r="H27" s="14">
        <v>288</v>
      </c>
      <c r="I27" s="16">
        <v>288</v>
      </c>
      <c r="J27" s="14">
        <v>653</v>
      </c>
      <c r="K27" s="16">
        <v>647</v>
      </c>
      <c r="L27" s="14">
        <v>623</v>
      </c>
      <c r="M27" s="16">
        <v>623</v>
      </c>
      <c r="N27" s="14">
        <v>649</v>
      </c>
      <c r="O27" s="16">
        <v>640</v>
      </c>
      <c r="P27" s="14">
        <v>193</v>
      </c>
      <c r="Q27" s="16">
        <v>189</v>
      </c>
      <c r="R27" s="14">
        <v>1850</v>
      </c>
      <c r="S27" s="16">
        <v>1830</v>
      </c>
      <c r="T27" s="14">
        <v>2039</v>
      </c>
      <c r="U27" s="16">
        <v>1987</v>
      </c>
      <c r="V27" s="14">
        <v>871</v>
      </c>
      <c r="W27" s="16">
        <v>826</v>
      </c>
      <c r="X27" s="14">
        <v>442</v>
      </c>
      <c r="Y27" s="16">
        <v>426</v>
      </c>
      <c r="Z27" s="14">
        <v>93</v>
      </c>
      <c r="AA27" s="16">
        <v>90</v>
      </c>
      <c r="AB27" s="14">
        <v>108</v>
      </c>
      <c r="AC27" s="16">
        <v>101</v>
      </c>
      <c r="AD27" s="14">
        <v>102</v>
      </c>
      <c r="AE27" s="16">
        <v>101</v>
      </c>
      <c r="AF27" s="14">
        <v>89</v>
      </c>
      <c r="AG27" s="16">
        <v>87</v>
      </c>
      <c r="AH27" s="14">
        <v>95</v>
      </c>
      <c r="AI27" s="16">
        <v>94</v>
      </c>
      <c r="AJ27" s="14">
        <v>92</v>
      </c>
      <c r="AK27" s="16">
        <v>91</v>
      </c>
      <c r="AL27" s="14">
        <v>97</v>
      </c>
      <c r="AM27" s="16">
        <v>95</v>
      </c>
      <c r="AN27" s="14">
        <v>86</v>
      </c>
      <c r="AO27" s="16">
        <v>83</v>
      </c>
      <c r="AP27" s="14">
        <v>69</v>
      </c>
      <c r="AQ27" s="16">
        <v>68</v>
      </c>
    </row>
    <row r="28" spans="1:43" s="6" customFormat="1" ht="12.75" customHeight="1" thickBot="1" x14ac:dyDescent="0.25">
      <c r="A28" s="46" t="s">
        <v>84</v>
      </c>
      <c r="B28" s="49">
        <v>109</v>
      </c>
      <c r="C28" s="16">
        <v>109</v>
      </c>
      <c r="D28" s="14">
        <v>84</v>
      </c>
      <c r="E28" s="16">
        <v>84</v>
      </c>
      <c r="F28" s="14">
        <v>122</v>
      </c>
      <c r="G28" s="16">
        <v>121</v>
      </c>
      <c r="H28" s="14">
        <v>279</v>
      </c>
      <c r="I28" s="16">
        <v>275</v>
      </c>
      <c r="J28" s="14">
        <v>444</v>
      </c>
      <c r="K28" s="16">
        <v>444</v>
      </c>
      <c r="L28" s="14">
        <v>643</v>
      </c>
      <c r="M28" s="16">
        <v>643</v>
      </c>
      <c r="N28" s="14">
        <v>509</v>
      </c>
      <c r="O28" s="16">
        <v>509</v>
      </c>
      <c r="P28" s="14">
        <v>61</v>
      </c>
      <c r="Q28" s="16">
        <v>58</v>
      </c>
      <c r="R28" s="14">
        <v>1269</v>
      </c>
      <c r="S28" s="16">
        <v>1257</v>
      </c>
      <c r="T28" s="14">
        <v>1236</v>
      </c>
      <c r="U28" s="16">
        <v>1210</v>
      </c>
      <c r="V28" s="14">
        <v>570</v>
      </c>
      <c r="W28" s="16">
        <v>540</v>
      </c>
      <c r="X28" s="14">
        <v>270</v>
      </c>
      <c r="Y28" s="16">
        <v>263</v>
      </c>
      <c r="Z28" s="14">
        <v>98</v>
      </c>
      <c r="AA28" s="16">
        <v>96</v>
      </c>
      <c r="AB28" s="14">
        <v>132</v>
      </c>
      <c r="AC28" s="16">
        <v>129</v>
      </c>
      <c r="AD28" s="14">
        <v>124</v>
      </c>
      <c r="AE28" s="16">
        <v>122</v>
      </c>
      <c r="AF28" s="14">
        <v>64</v>
      </c>
      <c r="AG28" s="16">
        <v>63</v>
      </c>
      <c r="AH28" s="14">
        <v>81</v>
      </c>
      <c r="AI28" s="16">
        <v>80</v>
      </c>
      <c r="AJ28" s="14">
        <v>85</v>
      </c>
      <c r="AK28" s="16">
        <v>84</v>
      </c>
      <c r="AL28" s="14">
        <v>68</v>
      </c>
      <c r="AM28" s="16">
        <v>68</v>
      </c>
      <c r="AN28" s="14">
        <v>82</v>
      </c>
      <c r="AO28" s="16">
        <v>82</v>
      </c>
      <c r="AP28" s="14">
        <v>103</v>
      </c>
      <c r="AQ28" s="16">
        <v>99</v>
      </c>
    </row>
    <row r="29" spans="1:43" s="6" customFormat="1" ht="12.75" customHeight="1" thickBot="1" x14ac:dyDescent="0.25">
      <c r="A29" s="46" t="s">
        <v>85</v>
      </c>
      <c r="B29" s="49">
        <v>161</v>
      </c>
      <c r="C29" s="16">
        <v>158</v>
      </c>
      <c r="D29" s="14">
        <v>151</v>
      </c>
      <c r="E29" s="16">
        <v>151</v>
      </c>
      <c r="F29" s="14">
        <v>213</v>
      </c>
      <c r="G29" s="16">
        <v>210</v>
      </c>
      <c r="H29" s="14">
        <v>233</v>
      </c>
      <c r="I29" s="16">
        <v>229</v>
      </c>
      <c r="J29" s="14">
        <v>199</v>
      </c>
      <c r="K29" s="16">
        <v>198</v>
      </c>
      <c r="L29" s="14">
        <v>202</v>
      </c>
      <c r="M29" s="16">
        <f>136+66</f>
        <v>202</v>
      </c>
      <c r="N29" s="14">
        <v>192</v>
      </c>
      <c r="O29" s="16">
        <f>139+51</f>
        <v>190</v>
      </c>
      <c r="P29" s="14">
        <f>132+34</f>
        <v>166</v>
      </c>
      <c r="Q29" s="16">
        <f>127+34</f>
        <v>161</v>
      </c>
      <c r="R29" s="14">
        <f>2224+717</f>
        <v>2941</v>
      </c>
      <c r="S29" s="16">
        <f>2207+707</f>
        <v>2914</v>
      </c>
      <c r="T29" s="14">
        <v>3013</v>
      </c>
      <c r="U29" s="16">
        <v>2960</v>
      </c>
      <c r="V29" s="14">
        <v>1496</v>
      </c>
      <c r="W29" s="16">
        <v>1438</v>
      </c>
      <c r="X29" s="14">
        <v>810</v>
      </c>
      <c r="Y29" s="16">
        <v>766</v>
      </c>
      <c r="Z29" s="14">
        <v>238</v>
      </c>
      <c r="AA29" s="16">
        <v>206</v>
      </c>
      <c r="AB29" s="14">
        <v>246</v>
      </c>
      <c r="AC29" s="16">
        <v>238</v>
      </c>
      <c r="AD29" s="14">
        <v>249</v>
      </c>
      <c r="AE29" s="16">
        <v>247</v>
      </c>
      <c r="AF29" s="14">
        <v>215</v>
      </c>
      <c r="AG29" s="16">
        <v>211</v>
      </c>
      <c r="AH29" s="14">
        <v>288</v>
      </c>
      <c r="AI29" s="16">
        <v>287</v>
      </c>
      <c r="AJ29" s="14">
        <v>268</v>
      </c>
      <c r="AK29" s="16">
        <v>265</v>
      </c>
      <c r="AL29" s="14">
        <v>254</v>
      </c>
      <c r="AM29" s="16">
        <v>252</v>
      </c>
      <c r="AN29" s="14">
        <v>275</v>
      </c>
      <c r="AO29" s="16">
        <v>270</v>
      </c>
      <c r="AP29" s="14">
        <v>183</v>
      </c>
      <c r="AQ29" s="16">
        <v>177</v>
      </c>
    </row>
    <row r="30" spans="1:43" s="6" customFormat="1" ht="12.75" customHeight="1" thickBot="1" x14ac:dyDescent="0.25">
      <c r="A30" s="46" t="s">
        <v>6</v>
      </c>
      <c r="B30" s="49">
        <v>322</v>
      </c>
      <c r="C30" s="16">
        <v>322</v>
      </c>
      <c r="D30" s="14">
        <v>220</v>
      </c>
      <c r="E30" s="16">
        <v>214</v>
      </c>
      <c r="F30" s="14">
        <v>301</v>
      </c>
      <c r="G30" s="16">
        <v>298</v>
      </c>
      <c r="H30" s="14">
        <v>393</v>
      </c>
      <c r="I30" s="16">
        <v>365</v>
      </c>
      <c r="J30" s="14">
        <v>650</v>
      </c>
      <c r="K30" s="16">
        <v>643</v>
      </c>
      <c r="L30" s="14">
        <v>391</v>
      </c>
      <c r="M30" s="16">
        <v>385</v>
      </c>
      <c r="N30" s="14">
        <v>388</v>
      </c>
      <c r="O30" s="16">
        <v>383</v>
      </c>
      <c r="P30" s="14">
        <v>378</v>
      </c>
      <c r="Q30" s="16">
        <v>348</v>
      </c>
      <c r="R30" s="14">
        <v>2961</v>
      </c>
      <c r="S30" s="16">
        <v>2940</v>
      </c>
      <c r="T30" s="14">
        <v>2927</v>
      </c>
      <c r="U30" s="16">
        <v>2865</v>
      </c>
      <c r="V30" s="14">
        <v>1935</v>
      </c>
      <c r="W30" s="16">
        <v>1880</v>
      </c>
      <c r="X30" s="14">
        <v>971</v>
      </c>
      <c r="Y30" s="16">
        <v>942</v>
      </c>
      <c r="Z30" s="14">
        <v>213</v>
      </c>
      <c r="AA30" s="16">
        <v>187</v>
      </c>
      <c r="AB30" s="14">
        <v>191</v>
      </c>
      <c r="AC30" s="16">
        <v>173</v>
      </c>
      <c r="AD30" s="14">
        <v>181</v>
      </c>
      <c r="AE30" s="16">
        <v>175</v>
      </c>
      <c r="AF30" s="14">
        <v>155</v>
      </c>
      <c r="AG30" s="16">
        <v>152</v>
      </c>
      <c r="AH30" s="14">
        <v>156</v>
      </c>
      <c r="AI30" s="16">
        <v>153</v>
      </c>
      <c r="AJ30" s="14">
        <v>146</v>
      </c>
      <c r="AK30" s="16">
        <v>142</v>
      </c>
      <c r="AL30" s="14">
        <v>153</v>
      </c>
      <c r="AM30" s="16">
        <v>151</v>
      </c>
      <c r="AN30" s="14">
        <v>153</v>
      </c>
      <c r="AO30" s="16">
        <v>150</v>
      </c>
      <c r="AP30" s="14">
        <v>100</v>
      </c>
      <c r="AQ30" s="16">
        <v>97</v>
      </c>
    </row>
    <row r="31" spans="1:43" s="6" customFormat="1" ht="12.75" customHeight="1" thickBot="1" x14ac:dyDescent="0.25">
      <c r="A31" s="46" t="s">
        <v>7</v>
      </c>
      <c r="B31" s="49">
        <v>39</v>
      </c>
      <c r="C31" s="16">
        <v>38</v>
      </c>
      <c r="D31" s="14">
        <v>78</v>
      </c>
      <c r="E31" s="16">
        <v>78</v>
      </c>
      <c r="F31" s="14">
        <v>70</v>
      </c>
      <c r="G31" s="16">
        <v>70</v>
      </c>
      <c r="H31" s="14">
        <v>107</v>
      </c>
      <c r="I31" s="16">
        <v>105</v>
      </c>
      <c r="J31" s="14">
        <v>190</v>
      </c>
      <c r="K31" s="16">
        <v>190</v>
      </c>
      <c r="L31" s="14">
        <v>148</v>
      </c>
      <c r="M31" s="16">
        <v>148</v>
      </c>
      <c r="N31" s="14">
        <v>126</v>
      </c>
      <c r="O31" s="16">
        <v>126</v>
      </c>
      <c r="P31" s="14">
        <v>83</v>
      </c>
      <c r="Q31" s="16">
        <v>83</v>
      </c>
      <c r="R31" s="14">
        <v>1853</v>
      </c>
      <c r="S31" s="16">
        <v>1829</v>
      </c>
      <c r="T31" s="14">
        <v>1468</v>
      </c>
      <c r="U31" s="16">
        <v>1432</v>
      </c>
      <c r="V31" s="14">
        <v>668</v>
      </c>
      <c r="W31" s="16">
        <v>641</v>
      </c>
      <c r="X31" s="14">
        <v>370</v>
      </c>
      <c r="Y31" s="16">
        <v>355</v>
      </c>
      <c r="Z31" s="14">
        <v>121</v>
      </c>
      <c r="AA31" s="16">
        <v>116</v>
      </c>
      <c r="AB31" s="14">
        <v>156</v>
      </c>
      <c r="AC31" s="16">
        <v>155</v>
      </c>
      <c r="AD31" s="14">
        <v>135</v>
      </c>
      <c r="AE31" s="16">
        <v>132</v>
      </c>
      <c r="AF31" s="14">
        <v>134</v>
      </c>
      <c r="AG31" s="16">
        <v>133</v>
      </c>
      <c r="AH31" s="14">
        <v>144</v>
      </c>
      <c r="AI31" s="16">
        <v>142</v>
      </c>
      <c r="AJ31" s="14">
        <v>113</v>
      </c>
      <c r="AK31" s="16">
        <v>110</v>
      </c>
      <c r="AL31" s="14">
        <v>104</v>
      </c>
      <c r="AM31" s="16">
        <v>103</v>
      </c>
      <c r="AN31" s="14">
        <v>116</v>
      </c>
      <c r="AO31" s="16">
        <v>114</v>
      </c>
      <c r="AP31" s="14">
        <v>97</v>
      </c>
      <c r="AQ31" s="16">
        <v>97</v>
      </c>
    </row>
    <row r="32" spans="1:43" s="6" customFormat="1" ht="12.75" customHeight="1" thickBot="1" x14ac:dyDescent="0.25">
      <c r="A32" s="46" t="s">
        <v>8</v>
      </c>
      <c r="B32" s="49">
        <v>395</v>
      </c>
      <c r="C32" s="16">
        <v>381</v>
      </c>
      <c r="D32" s="14">
        <v>383</v>
      </c>
      <c r="E32" s="16">
        <v>382</v>
      </c>
      <c r="F32" s="14">
        <v>401</v>
      </c>
      <c r="G32" s="16">
        <v>396</v>
      </c>
      <c r="H32" s="14">
        <v>1035</v>
      </c>
      <c r="I32" s="16">
        <v>1031</v>
      </c>
      <c r="J32" s="14">
        <v>1751</v>
      </c>
      <c r="K32" s="16">
        <v>1748</v>
      </c>
      <c r="L32" s="14">
        <v>2330</v>
      </c>
      <c r="M32" s="16">
        <v>2267</v>
      </c>
      <c r="N32" s="14">
        <v>1264</v>
      </c>
      <c r="O32" s="16">
        <v>1250</v>
      </c>
      <c r="P32" s="14">
        <v>1338</v>
      </c>
      <c r="Q32" s="16">
        <v>1338</v>
      </c>
      <c r="R32" s="14">
        <v>3245</v>
      </c>
      <c r="S32" s="16">
        <v>3217</v>
      </c>
      <c r="T32" s="14">
        <v>2853</v>
      </c>
      <c r="U32" s="16">
        <v>2773</v>
      </c>
      <c r="V32" s="14">
        <v>1468</v>
      </c>
      <c r="W32" s="16">
        <v>1415</v>
      </c>
      <c r="X32" s="14">
        <v>950</v>
      </c>
      <c r="Y32" s="16">
        <v>907</v>
      </c>
      <c r="Z32" s="14">
        <v>247</v>
      </c>
      <c r="AA32" s="16">
        <v>226</v>
      </c>
      <c r="AB32" s="14">
        <v>271</v>
      </c>
      <c r="AC32" s="16">
        <v>261</v>
      </c>
      <c r="AD32" s="14">
        <v>245</v>
      </c>
      <c r="AE32" s="16">
        <v>241</v>
      </c>
      <c r="AF32" s="14">
        <v>194</v>
      </c>
      <c r="AG32" s="16">
        <v>192</v>
      </c>
      <c r="AH32" s="14">
        <v>224</v>
      </c>
      <c r="AI32" s="16">
        <v>216</v>
      </c>
      <c r="AJ32" s="14">
        <v>210</v>
      </c>
      <c r="AK32" s="16">
        <v>209</v>
      </c>
      <c r="AL32" s="14">
        <v>216</v>
      </c>
      <c r="AM32" s="16">
        <v>215</v>
      </c>
      <c r="AN32" s="14">
        <v>227</v>
      </c>
      <c r="AO32" s="16">
        <v>224</v>
      </c>
      <c r="AP32" s="14">
        <v>166</v>
      </c>
      <c r="AQ32" s="16">
        <v>164</v>
      </c>
    </row>
    <row r="33" spans="1:43" s="6" customFormat="1" ht="12.75" customHeight="1" thickBot="1" x14ac:dyDescent="0.25">
      <c r="A33" s="46" t="s">
        <v>9</v>
      </c>
      <c r="B33" s="49">
        <v>802</v>
      </c>
      <c r="C33" s="16">
        <v>762</v>
      </c>
      <c r="D33" s="14">
        <v>955</v>
      </c>
      <c r="E33" s="16">
        <v>937</v>
      </c>
      <c r="F33" s="14">
        <v>1481</v>
      </c>
      <c r="G33" s="16">
        <v>1464</v>
      </c>
      <c r="H33" s="14">
        <v>3318</v>
      </c>
      <c r="I33" s="16">
        <v>3177</v>
      </c>
      <c r="J33" s="14">
        <v>6007</v>
      </c>
      <c r="K33" s="16">
        <v>5912</v>
      </c>
      <c r="L33" s="14">
        <v>5255</v>
      </c>
      <c r="M33" s="16">
        <v>5142</v>
      </c>
      <c r="N33" s="14">
        <v>4663</v>
      </c>
      <c r="O33" s="16">
        <v>4557</v>
      </c>
      <c r="P33" s="14">
        <v>4586</v>
      </c>
      <c r="Q33" s="16">
        <v>4520</v>
      </c>
      <c r="R33" s="14">
        <v>6268</v>
      </c>
      <c r="S33" s="16">
        <v>6220</v>
      </c>
      <c r="T33" s="14">
        <v>6761</v>
      </c>
      <c r="U33" s="16">
        <v>6420</v>
      </c>
      <c r="V33" s="14">
        <v>3766</v>
      </c>
      <c r="W33" s="16">
        <v>3581</v>
      </c>
      <c r="X33" s="14">
        <v>1869</v>
      </c>
      <c r="Y33" s="16">
        <v>1801</v>
      </c>
      <c r="Z33" s="14">
        <v>1147</v>
      </c>
      <c r="AA33" s="16">
        <v>1100</v>
      </c>
      <c r="AB33" s="14">
        <v>778</v>
      </c>
      <c r="AC33" s="16">
        <v>7</v>
      </c>
      <c r="AD33" s="14">
        <v>2085</v>
      </c>
      <c r="AE33" s="16">
        <v>2064</v>
      </c>
      <c r="AF33" s="14">
        <v>1280</v>
      </c>
      <c r="AG33" s="16">
        <v>1261</v>
      </c>
      <c r="AH33" s="14">
        <v>1433</v>
      </c>
      <c r="AI33" s="16">
        <v>1410</v>
      </c>
      <c r="AJ33" s="14">
        <v>2355</v>
      </c>
      <c r="AK33" s="16">
        <v>2341</v>
      </c>
      <c r="AL33" s="14">
        <v>4660</v>
      </c>
      <c r="AM33" s="16">
        <v>4650</v>
      </c>
      <c r="AN33" s="14">
        <v>2801</v>
      </c>
      <c r="AO33" s="16">
        <v>2796</v>
      </c>
      <c r="AP33" s="14">
        <v>1404</v>
      </c>
      <c r="AQ33" s="16">
        <v>1389</v>
      </c>
    </row>
    <row r="34" spans="1:43" s="6" customFormat="1" ht="12.75" customHeight="1" thickBot="1" x14ac:dyDescent="0.25">
      <c r="A34" s="46" t="s">
        <v>10</v>
      </c>
      <c r="B34" s="49">
        <v>176</v>
      </c>
      <c r="C34" s="16">
        <v>176</v>
      </c>
      <c r="D34" s="14">
        <v>187</v>
      </c>
      <c r="E34" s="16">
        <v>187</v>
      </c>
      <c r="F34" s="14">
        <v>244</v>
      </c>
      <c r="G34" s="16">
        <v>244</v>
      </c>
      <c r="H34" s="14">
        <v>659</v>
      </c>
      <c r="I34" s="16">
        <v>659</v>
      </c>
      <c r="J34" s="14">
        <v>1770</v>
      </c>
      <c r="K34" s="16">
        <v>1751</v>
      </c>
      <c r="L34" s="14">
        <v>2019</v>
      </c>
      <c r="M34" s="16">
        <v>1933</v>
      </c>
      <c r="N34" s="14">
        <v>2474</v>
      </c>
      <c r="O34" s="16">
        <v>2454</v>
      </c>
      <c r="P34" s="14">
        <v>2300</v>
      </c>
      <c r="Q34" s="16">
        <v>2296</v>
      </c>
      <c r="R34" s="14">
        <v>843</v>
      </c>
      <c r="S34" s="16">
        <v>834</v>
      </c>
      <c r="T34" s="14">
        <v>795</v>
      </c>
      <c r="U34" s="16">
        <v>773</v>
      </c>
      <c r="V34" s="14">
        <v>428</v>
      </c>
      <c r="W34" s="16">
        <v>413</v>
      </c>
      <c r="X34" s="14">
        <v>143</v>
      </c>
      <c r="Y34" s="16">
        <v>128</v>
      </c>
      <c r="Z34" s="14">
        <v>61</v>
      </c>
      <c r="AA34" s="16">
        <v>57</v>
      </c>
      <c r="AB34" s="14">
        <v>103</v>
      </c>
      <c r="AC34" s="16">
        <v>20</v>
      </c>
      <c r="AD34" s="14">
        <v>56</v>
      </c>
      <c r="AE34" s="16">
        <v>29</v>
      </c>
      <c r="AF34" s="14">
        <v>54</v>
      </c>
      <c r="AG34" s="16">
        <v>35</v>
      </c>
      <c r="AH34" s="14">
        <v>46</v>
      </c>
      <c r="AI34" s="16">
        <v>43</v>
      </c>
      <c r="AJ34" s="14">
        <v>36</v>
      </c>
      <c r="AK34" s="16">
        <v>36</v>
      </c>
      <c r="AL34" s="14">
        <v>40</v>
      </c>
      <c r="AM34" s="16">
        <v>40</v>
      </c>
      <c r="AN34" s="14">
        <v>43</v>
      </c>
      <c r="AO34" s="16">
        <v>42</v>
      </c>
      <c r="AP34" s="14">
        <v>36</v>
      </c>
      <c r="AQ34" s="16">
        <v>34</v>
      </c>
    </row>
    <row r="35" spans="1:43" s="6" customFormat="1" ht="12.75" customHeight="1" thickBot="1" x14ac:dyDescent="0.25">
      <c r="A35" s="46" t="s">
        <v>11</v>
      </c>
      <c r="B35" s="49">
        <v>168</v>
      </c>
      <c r="C35" s="16">
        <v>167</v>
      </c>
      <c r="D35" s="14">
        <v>144</v>
      </c>
      <c r="E35" s="16">
        <v>143</v>
      </c>
      <c r="F35" s="14">
        <v>169</v>
      </c>
      <c r="G35" s="16">
        <v>165</v>
      </c>
      <c r="H35" s="14">
        <v>621</v>
      </c>
      <c r="I35" s="16">
        <v>617</v>
      </c>
      <c r="J35" s="14">
        <v>859</v>
      </c>
      <c r="K35" s="16">
        <v>857</v>
      </c>
      <c r="L35" s="14">
        <v>947</v>
      </c>
      <c r="M35" s="16">
        <v>946</v>
      </c>
      <c r="N35" s="14">
        <v>198</v>
      </c>
      <c r="O35" s="16">
        <v>198</v>
      </c>
      <c r="P35" s="14">
        <v>160</v>
      </c>
      <c r="Q35" s="16">
        <v>160</v>
      </c>
      <c r="R35" s="14">
        <v>2925</v>
      </c>
      <c r="S35" s="16">
        <v>2918</v>
      </c>
      <c r="T35" s="14">
        <v>2353</v>
      </c>
      <c r="U35" s="16">
        <v>2329</v>
      </c>
      <c r="V35" s="14">
        <v>1422</v>
      </c>
      <c r="W35" s="16">
        <v>1380</v>
      </c>
      <c r="X35" s="14">
        <v>679</v>
      </c>
      <c r="Y35" s="16">
        <v>664</v>
      </c>
      <c r="Z35" s="14">
        <v>251</v>
      </c>
      <c r="AA35" s="16">
        <v>247</v>
      </c>
      <c r="AB35" s="14">
        <v>259</v>
      </c>
      <c r="AC35" s="16">
        <v>247</v>
      </c>
      <c r="AD35" s="14">
        <v>245</v>
      </c>
      <c r="AE35" s="16">
        <v>239</v>
      </c>
      <c r="AF35" s="14">
        <v>241</v>
      </c>
      <c r="AG35" s="16">
        <v>234</v>
      </c>
      <c r="AH35" s="14">
        <v>210</v>
      </c>
      <c r="AI35" s="16">
        <v>208</v>
      </c>
      <c r="AJ35" s="14">
        <v>173</v>
      </c>
      <c r="AK35" s="16">
        <v>172</v>
      </c>
      <c r="AL35" s="14">
        <v>160</v>
      </c>
      <c r="AM35" s="16">
        <v>159</v>
      </c>
      <c r="AN35" s="14">
        <v>151</v>
      </c>
      <c r="AO35" s="16">
        <v>150</v>
      </c>
      <c r="AP35" s="14">
        <v>132</v>
      </c>
      <c r="AQ35" s="16">
        <v>131</v>
      </c>
    </row>
    <row r="36" spans="1:43" s="6" customFormat="1" ht="12.75" customHeight="1" thickBot="1" x14ac:dyDescent="0.25">
      <c r="A36" s="46" t="s">
        <v>12</v>
      </c>
      <c r="B36" s="49">
        <v>394</v>
      </c>
      <c r="C36" s="16">
        <v>390</v>
      </c>
      <c r="D36" s="14">
        <v>461</v>
      </c>
      <c r="E36" s="16">
        <v>459</v>
      </c>
      <c r="F36" s="14">
        <v>536</v>
      </c>
      <c r="G36" s="16">
        <v>534</v>
      </c>
      <c r="H36" s="14">
        <v>1264</v>
      </c>
      <c r="I36" s="16">
        <v>1262</v>
      </c>
      <c r="J36" s="14">
        <v>2143</v>
      </c>
      <c r="K36" s="16">
        <v>2125</v>
      </c>
      <c r="L36" s="14">
        <v>1644</v>
      </c>
      <c r="M36" s="16">
        <v>1643</v>
      </c>
      <c r="N36" s="14">
        <v>1224</v>
      </c>
      <c r="O36" s="16">
        <v>1219</v>
      </c>
      <c r="P36" s="14">
        <v>594</v>
      </c>
      <c r="Q36" s="16">
        <v>583</v>
      </c>
      <c r="R36" s="14">
        <v>3920</v>
      </c>
      <c r="S36" s="16">
        <v>3905</v>
      </c>
      <c r="T36" s="14">
        <v>3638</v>
      </c>
      <c r="U36" s="16">
        <v>3577</v>
      </c>
      <c r="V36" s="14">
        <v>2490</v>
      </c>
      <c r="W36" s="16">
        <v>2421</v>
      </c>
      <c r="X36" s="14">
        <v>1056</v>
      </c>
      <c r="Y36" s="16">
        <v>1000</v>
      </c>
      <c r="Z36" s="14">
        <v>361</v>
      </c>
      <c r="AA36" s="16">
        <v>337</v>
      </c>
      <c r="AB36" s="14">
        <v>291</v>
      </c>
      <c r="AC36" s="16">
        <v>260</v>
      </c>
      <c r="AD36" s="14">
        <v>302</v>
      </c>
      <c r="AE36" s="16">
        <v>287</v>
      </c>
      <c r="AF36" s="14">
        <v>246</v>
      </c>
      <c r="AG36" s="16">
        <v>231</v>
      </c>
      <c r="AH36" s="14">
        <v>320</v>
      </c>
      <c r="AI36" s="16">
        <v>315</v>
      </c>
      <c r="AJ36" s="14">
        <v>259</v>
      </c>
      <c r="AK36" s="16">
        <v>256</v>
      </c>
      <c r="AL36" s="14">
        <v>236</v>
      </c>
      <c r="AM36" s="16">
        <v>233</v>
      </c>
      <c r="AN36" s="14">
        <v>243</v>
      </c>
      <c r="AO36" s="16">
        <v>241</v>
      </c>
      <c r="AP36" s="14">
        <v>186</v>
      </c>
      <c r="AQ36" s="16">
        <v>184</v>
      </c>
    </row>
    <row r="37" spans="1:43" s="6" customFormat="1" ht="12.75" customHeight="1" thickBot="1" x14ac:dyDescent="0.25">
      <c r="A37" s="46" t="s">
        <v>13</v>
      </c>
      <c r="B37" s="49">
        <v>54</v>
      </c>
      <c r="C37" s="16">
        <v>54</v>
      </c>
      <c r="D37" s="14">
        <v>51</v>
      </c>
      <c r="E37" s="16">
        <v>51</v>
      </c>
      <c r="F37" s="14">
        <v>57</v>
      </c>
      <c r="G37" s="16">
        <v>57</v>
      </c>
      <c r="H37" s="14">
        <v>94</v>
      </c>
      <c r="I37" s="16">
        <v>94</v>
      </c>
      <c r="J37" s="14">
        <v>228</v>
      </c>
      <c r="K37" s="16">
        <v>228</v>
      </c>
      <c r="L37" s="14">
        <v>158</v>
      </c>
      <c r="M37" s="16">
        <v>158</v>
      </c>
      <c r="N37" s="14">
        <v>89</v>
      </c>
      <c r="O37" s="16">
        <v>89</v>
      </c>
      <c r="P37" s="14">
        <v>63</v>
      </c>
      <c r="Q37" s="16">
        <v>63</v>
      </c>
      <c r="R37" s="14">
        <v>1044</v>
      </c>
      <c r="S37" s="16">
        <v>1031</v>
      </c>
      <c r="T37" s="14">
        <v>783</v>
      </c>
      <c r="U37" s="16">
        <v>772</v>
      </c>
      <c r="V37" s="14">
        <v>404</v>
      </c>
      <c r="W37" s="16">
        <v>395</v>
      </c>
      <c r="X37" s="14">
        <v>193</v>
      </c>
      <c r="Y37" s="16">
        <v>187</v>
      </c>
      <c r="Z37" s="14">
        <v>55</v>
      </c>
      <c r="AA37" s="16">
        <v>52</v>
      </c>
      <c r="AB37" s="14">
        <v>77</v>
      </c>
      <c r="AC37" s="16">
        <v>75</v>
      </c>
      <c r="AD37" s="14">
        <v>98</v>
      </c>
      <c r="AE37" s="16">
        <v>98</v>
      </c>
      <c r="AF37" s="14">
        <v>57</v>
      </c>
      <c r="AG37" s="16">
        <v>57</v>
      </c>
      <c r="AH37" s="14">
        <v>75</v>
      </c>
      <c r="AI37" s="16">
        <v>74</v>
      </c>
      <c r="AJ37" s="14">
        <v>68</v>
      </c>
      <c r="AK37" s="16">
        <v>67</v>
      </c>
      <c r="AL37" s="14">
        <v>45</v>
      </c>
      <c r="AM37" s="16">
        <v>45</v>
      </c>
      <c r="AN37" s="14">
        <v>47</v>
      </c>
      <c r="AO37" s="16">
        <v>46</v>
      </c>
      <c r="AP37" s="14">
        <v>33</v>
      </c>
      <c r="AQ37" s="16">
        <v>32</v>
      </c>
    </row>
    <row r="38" spans="1:43" s="6" customFormat="1" ht="12.75" customHeight="1" thickBot="1" x14ac:dyDescent="0.25">
      <c r="A38" s="80" t="s">
        <v>115</v>
      </c>
      <c r="B38" s="49">
        <v>556</v>
      </c>
      <c r="C38" s="16">
        <v>553</v>
      </c>
      <c r="D38" s="14">
        <v>550</v>
      </c>
      <c r="E38" s="16">
        <v>550</v>
      </c>
      <c r="F38" s="14">
        <v>688</v>
      </c>
      <c r="G38" s="16">
        <v>686</v>
      </c>
      <c r="H38" s="14">
        <v>1318</v>
      </c>
      <c r="I38" s="16">
        <v>1309</v>
      </c>
      <c r="J38" s="14">
        <v>2524</v>
      </c>
      <c r="K38" s="16">
        <v>2512</v>
      </c>
      <c r="L38" s="14">
        <v>2452</v>
      </c>
      <c r="M38" s="16">
        <v>2427</v>
      </c>
      <c r="N38" s="14">
        <v>1575</v>
      </c>
      <c r="O38" s="16">
        <v>1572</v>
      </c>
      <c r="P38" s="14">
        <v>852</v>
      </c>
      <c r="Q38" s="16">
        <v>848</v>
      </c>
      <c r="R38" s="14">
        <v>2591</v>
      </c>
      <c r="S38" s="16">
        <v>2540</v>
      </c>
      <c r="T38" s="14">
        <v>2348</v>
      </c>
      <c r="U38" s="16">
        <v>2277</v>
      </c>
      <c r="V38" s="14">
        <v>1523</v>
      </c>
      <c r="W38" s="16">
        <v>1438</v>
      </c>
      <c r="X38" s="14">
        <v>824</v>
      </c>
      <c r="Y38" s="16">
        <v>793</v>
      </c>
      <c r="Z38" s="14">
        <v>225</v>
      </c>
      <c r="AA38" s="16">
        <v>202</v>
      </c>
      <c r="AB38" s="14">
        <v>221</v>
      </c>
      <c r="AC38" s="16">
        <v>210</v>
      </c>
      <c r="AD38" s="14">
        <v>224</v>
      </c>
      <c r="AE38" s="16">
        <v>220</v>
      </c>
      <c r="AF38" s="14">
        <v>229</v>
      </c>
      <c r="AG38" s="16">
        <v>227</v>
      </c>
      <c r="AH38" s="14">
        <v>255</v>
      </c>
      <c r="AI38" s="16">
        <v>251</v>
      </c>
      <c r="AJ38" s="14">
        <v>191</v>
      </c>
      <c r="AK38" s="16">
        <v>188</v>
      </c>
      <c r="AL38" s="14">
        <v>198</v>
      </c>
      <c r="AM38" s="16">
        <v>196</v>
      </c>
      <c r="AN38" s="14">
        <v>224</v>
      </c>
      <c r="AO38" s="16">
        <v>223</v>
      </c>
      <c r="AP38" s="14">
        <v>172</v>
      </c>
      <c r="AQ38" s="16">
        <v>170</v>
      </c>
    </row>
    <row r="39" spans="1:43" s="6" customFormat="1" ht="12.75" customHeight="1" thickBot="1" x14ac:dyDescent="0.25">
      <c r="A39" s="46" t="s">
        <v>14</v>
      </c>
      <c r="B39" s="49">
        <v>43</v>
      </c>
      <c r="C39" s="16">
        <v>43</v>
      </c>
      <c r="D39" s="14">
        <v>41</v>
      </c>
      <c r="E39" s="16">
        <v>41</v>
      </c>
      <c r="F39" s="14">
        <v>57</v>
      </c>
      <c r="G39" s="16">
        <v>57</v>
      </c>
      <c r="H39" s="14">
        <v>69</v>
      </c>
      <c r="I39" s="16">
        <v>67</v>
      </c>
      <c r="J39" s="14">
        <v>77</v>
      </c>
      <c r="K39" s="16">
        <v>72</v>
      </c>
      <c r="L39" s="14">
        <v>41</v>
      </c>
      <c r="M39" s="16">
        <v>41</v>
      </c>
      <c r="N39" s="14">
        <v>42</v>
      </c>
      <c r="O39" s="16">
        <v>42</v>
      </c>
      <c r="P39" s="14">
        <v>41</v>
      </c>
      <c r="Q39" s="16">
        <v>40</v>
      </c>
      <c r="R39" s="14">
        <v>1350</v>
      </c>
      <c r="S39" s="16">
        <v>1333</v>
      </c>
      <c r="T39" s="14">
        <v>1560</v>
      </c>
      <c r="U39" s="16">
        <v>1503</v>
      </c>
      <c r="V39" s="14">
        <v>669</v>
      </c>
      <c r="W39" s="16">
        <v>643</v>
      </c>
      <c r="X39" s="14">
        <v>336</v>
      </c>
      <c r="Y39" s="16">
        <v>326</v>
      </c>
      <c r="Z39" s="14">
        <v>98</v>
      </c>
      <c r="AA39" s="16">
        <v>92</v>
      </c>
      <c r="AB39" s="14">
        <v>115</v>
      </c>
      <c r="AC39" s="16">
        <v>112</v>
      </c>
      <c r="AD39" s="14">
        <v>96</v>
      </c>
      <c r="AE39" s="16">
        <v>96</v>
      </c>
      <c r="AF39" s="14">
        <v>90</v>
      </c>
      <c r="AG39" s="16">
        <v>87</v>
      </c>
      <c r="AH39" s="14">
        <v>106</v>
      </c>
      <c r="AI39" s="16">
        <v>104</v>
      </c>
      <c r="AJ39" s="14">
        <v>84</v>
      </c>
      <c r="AK39" s="16">
        <v>83</v>
      </c>
      <c r="AL39" s="14">
        <v>70</v>
      </c>
      <c r="AM39" s="16">
        <v>69</v>
      </c>
      <c r="AN39" s="14">
        <v>79</v>
      </c>
      <c r="AO39" s="16">
        <v>79</v>
      </c>
      <c r="AP39" s="14">
        <v>64</v>
      </c>
      <c r="AQ39" s="16">
        <v>63</v>
      </c>
    </row>
    <row r="40" spans="1:43" s="6" customFormat="1" ht="12.75" customHeight="1" thickBot="1" x14ac:dyDescent="0.25">
      <c r="A40" s="46" t="s">
        <v>15</v>
      </c>
      <c r="B40" s="49">
        <v>54</v>
      </c>
      <c r="C40" s="16">
        <v>54</v>
      </c>
      <c r="D40" s="14">
        <v>107</v>
      </c>
      <c r="E40" s="16">
        <v>107</v>
      </c>
      <c r="F40" s="14">
        <v>58</v>
      </c>
      <c r="G40" s="16">
        <v>57</v>
      </c>
      <c r="H40" s="14">
        <v>155</v>
      </c>
      <c r="I40" s="16">
        <v>155</v>
      </c>
      <c r="J40" s="14">
        <v>233</v>
      </c>
      <c r="K40" s="16">
        <v>233</v>
      </c>
      <c r="L40" s="14">
        <v>153</v>
      </c>
      <c r="M40" s="16">
        <v>153</v>
      </c>
      <c r="N40" s="14">
        <v>262</v>
      </c>
      <c r="O40" s="16">
        <v>236</v>
      </c>
      <c r="P40" s="14">
        <v>67</v>
      </c>
      <c r="Q40" s="16">
        <v>66</v>
      </c>
      <c r="R40" s="14">
        <v>719</v>
      </c>
      <c r="S40" s="16">
        <v>710</v>
      </c>
      <c r="T40" s="14">
        <v>631</v>
      </c>
      <c r="U40" s="16">
        <v>608</v>
      </c>
      <c r="V40" s="14">
        <v>412</v>
      </c>
      <c r="W40" s="16">
        <v>397</v>
      </c>
      <c r="X40" s="14">
        <v>176</v>
      </c>
      <c r="Y40" s="16">
        <v>170</v>
      </c>
      <c r="Z40" s="14">
        <v>63</v>
      </c>
      <c r="AA40" s="16">
        <v>61</v>
      </c>
      <c r="AB40" s="14">
        <v>73</v>
      </c>
      <c r="AC40" s="16">
        <v>72</v>
      </c>
      <c r="AD40" s="14">
        <v>76</v>
      </c>
      <c r="AE40" s="16">
        <v>75</v>
      </c>
      <c r="AF40" s="14">
        <v>64</v>
      </c>
      <c r="AG40" s="16">
        <v>63</v>
      </c>
      <c r="AH40" s="14">
        <v>63</v>
      </c>
      <c r="AI40" s="16">
        <v>62</v>
      </c>
      <c r="AJ40" s="14">
        <v>54</v>
      </c>
      <c r="AK40" s="16">
        <v>53</v>
      </c>
      <c r="AL40" s="14">
        <v>58</v>
      </c>
      <c r="AM40" s="16">
        <v>57</v>
      </c>
      <c r="AN40" s="14">
        <v>57</v>
      </c>
      <c r="AO40" s="16">
        <v>55</v>
      </c>
      <c r="AP40" s="14">
        <v>47</v>
      </c>
      <c r="AQ40" s="16">
        <v>47</v>
      </c>
    </row>
    <row r="41" spans="1:43" s="6" customFormat="1" ht="12.75" customHeight="1" thickBot="1" x14ac:dyDescent="0.25">
      <c r="A41" s="46" t="s">
        <v>16</v>
      </c>
      <c r="B41" s="49">
        <v>125</v>
      </c>
      <c r="C41" s="16">
        <v>120</v>
      </c>
      <c r="D41" s="14">
        <v>123</v>
      </c>
      <c r="E41" s="16">
        <v>123</v>
      </c>
      <c r="F41" s="14">
        <v>105</v>
      </c>
      <c r="G41" s="16">
        <v>105</v>
      </c>
      <c r="H41" s="14">
        <v>245</v>
      </c>
      <c r="I41" s="16">
        <v>245</v>
      </c>
      <c r="J41" s="14">
        <v>441</v>
      </c>
      <c r="K41" s="16">
        <v>440</v>
      </c>
      <c r="L41" s="14">
        <v>241</v>
      </c>
      <c r="M41" s="16">
        <v>239</v>
      </c>
      <c r="N41" s="14">
        <v>151</v>
      </c>
      <c r="O41" s="16">
        <v>144</v>
      </c>
      <c r="P41" s="14">
        <v>210</v>
      </c>
      <c r="Q41" s="16">
        <v>210</v>
      </c>
      <c r="R41" s="14">
        <v>1878</v>
      </c>
      <c r="S41" s="16">
        <v>1861</v>
      </c>
      <c r="T41" s="14">
        <v>2037</v>
      </c>
      <c r="U41" s="16">
        <v>2010</v>
      </c>
      <c r="V41" s="14">
        <v>948</v>
      </c>
      <c r="W41" s="16">
        <v>900</v>
      </c>
      <c r="X41" s="14">
        <v>418</v>
      </c>
      <c r="Y41" s="16">
        <v>395</v>
      </c>
      <c r="Z41" s="14">
        <v>142</v>
      </c>
      <c r="AA41" s="16">
        <v>119</v>
      </c>
      <c r="AB41" s="14">
        <v>132</v>
      </c>
      <c r="AC41" s="16">
        <v>121</v>
      </c>
      <c r="AD41" s="14">
        <v>151</v>
      </c>
      <c r="AE41" s="16">
        <v>151</v>
      </c>
      <c r="AF41" s="14">
        <v>167</v>
      </c>
      <c r="AG41" s="16">
        <v>166</v>
      </c>
      <c r="AH41" s="14">
        <v>165</v>
      </c>
      <c r="AI41" s="16">
        <v>164</v>
      </c>
      <c r="AJ41" s="14">
        <v>156</v>
      </c>
      <c r="AK41" s="16">
        <v>154</v>
      </c>
      <c r="AL41" s="14">
        <v>150</v>
      </c>
      <c r="AM41" s="16">
        <v>149</v>
      </c>
      <c r="AN41" s="14">
        <v>159</v>
      </c>
      <c r="AO41" s="16">
        <v>159</v>
      </c>
      <c r="AP41" s="14">
        <v>119</v>
      </c>
      <c r="AQ41" s="16">
        <v>118</v>
      </c>
    </row>
    <row r="42" spans="1:43" s="6" customFormat="1" ht="12.75" customHeight="1" thickBot="1" x14ac:dyDescent="0.25">
      <c r="A42" s="46" t="s">
        <v>17</v>
      </c>
      <c r="B42" s="49">
        <v>275</v>
      </c>
      <c r="C42" s="16">
        <v>274</v>
      </c>
      <c r="D42" s="14">
        <v>294</v>
      </c>
      <c r="E42" s="16">
        <v>294</v>
      </c>
      <c r="F42" s="14">
        <v>341</v>
      </c>
      <c r="G42" s="16">
        <v>341</v>
      </c>
      <c r="H42" s="14">
        <v>1160</v>
      </c>
      <c r="I42" s="16">
        <v>1159</v>
      </c>
      <c r="J42" s="14">
        <v>2449</v>
      </c>
      <c r="K42" s="16">
        <v>2425</v>
      </c>
      <c r="L42" s="14">
        <v>2460</v>
      </c>
      <c r="M42" s="16">
        <v>2449</v>
      </c>
      <c r="N42" s="14">
        <v>1492</v>
      </c>
      <c r="O42" s="16">
        <v>1490</v>
      </c>
      <c r="P42" s="14">
        <v>201</v>
      </c>
      <c r="Q42" s="16">
        <v>194</v>
      </c>
      <c r="R42" s="14">
        <v>2052</v>
      </c>
      <c r="S42" s="16">
        <v>2037</v>
      </c>
      <c r="T42" s="14">
        <v>2161</v>
      </c>
      <c r="U42" s="16">
        <v>2091</v>
      </c>
      <c r="V42" s="14">
        <v>866</v>
      </c>
      <c r="W42" s="16">
        <v>818</v>
      </c>
      <c r="X42" s="14">
        <v>396</v>
      </c>
      <c r="Y42" s="16">
        <v>383</v>
      </c>
      <c r="Z42" s="14">
        <v>120</v>
      </c>
      <c r="AA42" s="16">
        <v>117</v>
      </c>
      <c r="AB42" s="14">
        <v>139</v>
      </c>
      <c r="AC42" s="16">
        <v>129</v>
      </c>
      <c r="AD42" s="14">
        <v>157</v>
      </c>
      <c r="AE42" s="16">
        <v>156</v>
      </c>
      <c r="AF42" s="14">
        <v>121</v>
      </c>
      <c r="AG42" s="16">
        <v>120</v>
      </c>
      <c r="AH42" s="14">
        <v>157</v>
      </c>
      <c r="AI42" s="16">
        <v>155</v>
      </c>
      <c r="AJ42" s="14">
        <v>188</v>
      </c>
      <c r="AK42" s="16">
        <v>187</v>
      </c>
      <c r="AL42" s="14">
        <v>284</v>
      </c>
      <c r="AM42" s="16">
        <v>283</v>
      </c>
      <c r="AN42" s="14">
        <v>251</v>
      </c>
      <c r="AO42" s="16">
        <v>248</v>
      </c>
      <c r="AP42" s="14">
        <v>157</v>
      </c>
      <c r="AQ42" s="16">
        <v>156</v>
      </c>
    </row>
    <row r="43" spans="1:43" s="6" customFormat="1" ht="12.75" customHeight="1" thickBot="1" x14ac:dyDescent="0.25">
      <c r="A43" s="46" t="s">
        <v>18</v>
      </c>
      <c r="B43" s="49">
        <v>107</v>
      </c>
      <c r="C43" s="16">
        <v>106</v>
      </c>
      <c r="D43" s="14">
        <v>83</v>
      </c>
      <c r="E43" s="16">
        <v>83</v>
      </c>
      <c r="F43" s="14">
        <v>72</v>
      </c>
      <c r="G43" s="16">
        <v>72</v>
      </c>
      <c r="H43" s="14">
        <v>116</v>
      </c>
      <c r="I43" s="16">
        <v>116</v>
      </c>
      <c r="J43" s="14">
        <v>128</v>
      </c>
      <c r="K43" s="16">
        <v>125</v>
      </c>
      <c r="L43" s="14">
        <v>171</v>
      </c>
      <c r="M43" s="16">
        <v>171</v>
      </c>
      <c r="N43" s="14">
        <v>134</v>
      </c>
      <c r="O43" s="16">
        <v>134</v>
      </c>
      <c r="P43" s="14">
        <v>129</v>
      </c>
      <c r="Q43" s="16">
        <v>125</v>
      </c>
      <c r="R43" s="14">
        <v>2160</v>
      </c>
      <c r="S43" s="16">
        <v>2139</v>
      </c>
      <c r="T43" s="14">
        <v>1870</v>
      </c>
      <c r="U43" s="16">
        <v>1841</v>
      </c>
      <c r="V43" s="14">
        <v>1037</v>
      </c>
      <c r="W43" s="16">
        <v>1022</v>
      </c>
      <c r="X43" s="14">
        <v>599</v>
      </c>
      <c r="Y43" s="16">
        <v>569</v>
      </c>
      <c r="Z43" s="14">
        <v>173</v>
      </c>
      <c r="AA43" s="16">
        <v>170</v>
      </c>
      <c r="AB43" s="14">
        <v>182</v>
      </c>
      <c r="AC43" s="16">
        <v>181</v>
      </c>
      <c r="AD43" s="14">
        <v>189</v>
      </c>
      <c r="AE43" s="16">
        <v>187</v>
      </c>
      <c r="AF43" s="14">
        <v>170</v>
      </c>
      <c r="AG43" s="16">
        <v>169</v>
      </c>
      <c r="AH43" s="14">
        <v>152</v>
      </c>
      <c r="AI43" s="16">
        <v>140</v>
      </c>
      <c r="AJ43" s="14">
        <v>132</v>
      </c>
      <c r="AK43" s="16">
        <v>131</v>
      </c>
      <c r="AL43" s="14">
        <v>129</v>
      </c>
      <c r="AM43" s="16">
        <v>127</v>
      </c>
      <c r="AN43" s="14">
        <v>107</v>
      </c>
      <c r="AO43" s="16">
        <v>106</v>
      </c>
      <c r="AP43" s="14">
        <v>100</v>
      </c>
      <c r="AQ43" s="16">
        <v>99</v>
      </c>
    </row>
    <row r="44" spans="1:43" s="6" customFormat="1" ht="12.75" customHeight="1" thickBot="1" x14ac:dyDescent="0.25">
      <c r="A44" s="46" t="s">
        <v>108</v>
      </c>
      <c r="B44" s="49">
        <v>82</v>
      </c>
      <c r="C44" s="16">
        <v>82</v>
      </c>
      <c r="D44" s="14">
        <v>76</v>
      </c>
      <c r="E44" s="16">
        <v>76</v>
      </c>
      <c r="F44" s="14">
        <v>122</v>
      </c>
      <c r="G44" s="16">
        <v>122</v>
      </c>
      <c r="H44" s="14">
        <v>118</v>
      </c>
      <c r="I44" s="16">
        <v>117</v>
      </c>
      <c r="J44" s="14">
        <v>303</v>
      </c>
      <c r="K44" s="16">
        <v>300</v>
      </c>
      <c r="L44" s="14">
        <v>274</v>
      </c>
      <c r="M44" s="16">
        <v>273</v>
      </c>
      <c r="N44" s="14">
        <v>143</v>
      </c>
      <c r="O44" s="16">
        <v>143</v>
      </c>
      <c r="P44" s="14">
        <v>69</v>
      </c>
      <c r="Q44" s="16">
        <v>68</v>
      </c>
      <c r="R44" s="14">
        <v>1402</v>
      </c>
      <c r="S44" s="16">
        <v>1386</v>
      </c>
      <c r="T44" s="14">
        <v>1160</v>
      </c>
      <c r="U44" s="16">
        <v>1132</v>
      </c>
      <c r="V44" s="14">
        <v>591</v>
      </c>
      <c r="W44" s="16">
        <v>571</v>
      </c>
      <c r="X44" s="14">
        <v>304</v>
      </c>
      <c r="Y44" s="16">
        <v>294</v>
      </c>
      <c r="Z44" s="14">
        <v>123</v>
      </c>
      <c r="AA44" s="16">
        <v>118</v>
      </c>
      <c r="AB44" s="14">
        <v>145</v>
      </c>
      <c r="AC44" s="16">
        <v>143</v>
      </c>
      <c r="AD44" s="14">
        <v>153</v>
      </c>
      <c r="AE44" s="16">
        <v>149</v>
      </c>
      <c r="AF44" s="14">
        <v>135</v>
      </c>
      <c r="AG44" s="16">
        <v>132</v>
      </c>
      <c r="AH44" s="14">
        <v>139</v>
      </c>
      <c r="AI44" s="16">
        <v>138</v>
      </c>
      <c r="AJ44" s="14">
        <v>157</v>
      </c>
      <c r="AK44" s="16">
        <v>152</v>
      </c>
      <c r="AL44" s="14">
        <v>129</v>
      </c>
      <c r="AM44" s="16">
        <v>126</v>
      </c>
      <c r="AN44" s="14">
        <v>129</v>
      </c>
      <c r="AO44" s="16">
        <v>125</v>
      </c>
      <c r="AP44" s="14">
        <v>112</v>
      </c>
      <c r="AQ44" s="16">
        <v>108</v>
      </c>
    </row>
    <row r="45" spans="1:43" s="6" customFormat="1" ht="12.75" customHeight="1" thickBot="1" x14ac:dyDescent="0.25">
      <c r="A45" s="46" t="s">
        <v>19</v>
      </c>
      <c r="B45" s="49">
        <v>61</v>
      </c>
      <c r="C45" s="16">
        <v>61</v>
      </c>
      <c r="D45" s="14">
        <v>54</v>
      </c>
      <c r="E45" s="16">
        <v>53</v>
      </c>
      <c r="F45" s="14">
        <v>49</v>
      </c>
      <c r="G45" s="16">
        <v>48</v>
      </c>
      <c r="H45" s="14">
        <v>109</v>
      </c>
      <c r="I45" s="16">
        <v>108</v>
      </c>
      <c r="J45" s="14">
        <v>129</v>
      </c>
      <c r="K45" s="16">
        <v>129</v>
      </c>
      <c r="L45" s="14">
        <v>123</v>
      </c>
      <c r="M45" s="16">
        <v>123</v>
      </c>
      <c r="N45" s="14">
        <v>131</v>
      </c>
      <c r="O45" s="16">
        <v>125</v>
      </c>
      <c r="P45" s="14">
        <v>114</v>
      </c>
      <c r="Q45" s="16">
        <v>113</v>
      </c>
      <c r="R45" s="14">
        <v>1468</v>
      </c>
      <c r="S45" s="16">
        <v>1465</v>
      </c>
      <c r="T45" s="14">
        <v>1329</v>
      </c>
      <c r="U45" s="16">
        <v>1244</v>
      </c>
      <c r="V45" s="14">
        <v>587</v>
      </c>
      <c r="W45" s="16">
        <v>525</v>
      </c>
      <c r="X45" s="14">
        <v>374</v>
      </c>
      <c r="Y45" s="16">
        <v>361</v>
      </c>
      <c r="Z45" s="14">
        <v>131</v>
      </c>
      <c r="AA45" s="16">
        <v>126</v>
      </c>
      <c r="AB45" s="14">
        <v>130</v>
      </c>
      <c r="AC45" s="16">
        <v>123</v>
      </c>
      <c r="AD45" s="14">
        <v>137</v>
      </c>
      <c r="AE45" s="16">
        <v>129</v>
      </c>
      <c r="AF45" s="14">
        <v>117</v>
      </c>
      <c r="AG45" s="16">
        <v>112</v>
      </c>
      <c r="AH45" s="14">
        <v>179</v>
      </c>
      <c r="AI45" s="16">
        <v>177</v>
      </c>
      <c r="AJ45" s="14">
        <v>138</v>
      </c>
      <c r="AK45" s="16">
        <v>133</v>
      </c>
      <c r="AL45" s="14">
        <v>126</v>
      </c>
      <c r="AM45" s="16">
        <v>120</v>
      </c>
      <c r="AN45" s="14">
        <v>108</v>
      </c>
      <c r="AO45" s="16">
        <v>104</v>
      </c>
      <c r="AP45" s="14">
        <v>85</v>
      </c>
      <c r="AQ45" s="16">
        <v>77</v>
      </c>
    </row>
    <row r="46" spans="1:43" s="6" customFormat="1" ht="12.75" customHeight="1" thickBot="1" x14ac:dyDescent="0.25">
      <c r="A46" s="46" t="s">
        <v>20</v>
      </c>
      <c r="B46" s="49">
        <v>15464</v>
      </c>
      <c r="C46" s="16">
        <v>15289</v>
      </c>
      <c r="D46" s="14">
        <v>17378</v>
      </c>
      <c r="E46" s="16">
        <v>17248</v>
      </c>
      <c r="F46" s="14">
        <v>18936</v>
      </c>
      <c r="G46" s="16">
        <v>18701</v>
      </c>
      <c r="H46" s="14">
        <v>29702</v>
      </c>
      <c r="I46" s="16">
        <v>29412</v>
      </c>
      <c r="J46" s="14">
        <v>46666</v>
      </c>
      <c r="K46" s="16">
        <v>46517</v>
      </c>
      <c r="L46" s="14">
        <v>49702</v>
      </c>
      <c r="M46" s="16">
        <v>49501</v>
      </c>
      <c r="N46" s="14">
        <v>51632</v>
      </c>
      <c r="O46" s="16">
        <v>51465</v>
      </c>
      <c r="P46" s="14">
        <v>63750</v>
      </c>
      <c r="Q46" s="16">
        <v>63318</v>
      </c>
      <c r="R46" s="14">
        <v>88359</v>
      </c>
      <c r="S46" s="16">
        <v>87387</v>
      </c>
      <c r="T46" s="14">
        <v>80461</v>
      </c>
      <c r="U46" s="16">
        <v>78424</v>
      </c>
      <c r="V46" s="14">
        <v>65172</v>
      </c>
      <c r="W46" s="16">
        <v>62747</v>
      </c>
      <c r="X46" s="14">
        <v>41878</v>
      </c>
      <c r="Y46" s="16">
        <v>40104</v>
      </c>
      <c r="Z46" s="14">
        <v>13674</v>
      </c>
      <c r="AA46" s="16">
        <v>12395</v>
      </c>
      <c r="AB46" s="14">
        <v>15277</v>
      </c>
      <c r="AC46" s="16">
        <v>13629</v>
      </c>
      <c r="AD46" s="14">
        <v>17434</v>
      </c>
      <c r="AE46" s="16">
        <v>16724</v>
      </c>
      <c r="AF46" s="14">
        <v>16043</v>
      </c>
      <c r="AG46" s="16">
        <v>15515</v>
      </c>
      <c r="AH46" s="14">
        <v>18276</v>
      </c>
      <c r="AI46" s="16">
        <v>17885</v>
      </c>
      <c r="AJ46" s="14">
        <v>17329</v>
      </c>
      <c r="AK46" s="16">
        <v>17117</v>
      </c>
      <c r="AL46" s="14">
        <v>20327</v>
      </c>
      <c r="AM46" s="16">
        <v>20151</v>
      </c>
      <c r="AN46" s="14">
        <v>22536</v>
      </c>
      <c r="AO46" s="16">
        <v>22388</v>
      </c>
      <c r="AP46" s="14">
        <v>21018</v>
      </c>
      <c r="AQ46" s="16">
        <v>20906</v>
      </c>
    </row>
    <row r="47" spans="1:43" s="6" customFormat="1" ht="12.75" customHeight="1" thickBot="1" x14ac:dyDescent="0.25">
      <c r="A47" s="46" t="s">
        <v>21</v>
      </c>
      <c r="B47" s="49">
        <v>712</v>
      </c>
      <c r="C47" s="16">
        <v>703</v>
      </c>
      <c r="D47" s="14">
        <v>769</v>
      </c>
      <c r="E47" s="16">
        <v>764</v>
      </c>
      <c r="F47" s="14">
        <v>907</v>
      </c>
      <c r="G47" s="16">
        <v>906</v>
      </c>
      <c r="H47" s="14">
        <v>1675</v>
      </c>
      <c r="I47" s="16">
        <v>1673</v>
      </c>
      <c r="J47" s="14">
        <v>2523</v>
      </c>
      <c r="K47" s="16">
        <v>2521</v>
      </c>
      <c r="L47" s="14">
        <v>2145</v>
      </c>
      <c r="M47" s="16">
        <v>2131</v>
      </c>
      <c r="N47" s="14">
        <v>2202</v>
      </c>
      <c r="O47" s="16">
        <v>2197</v>
      </c>
      <c r="P47" s="14">
        <v>2830</v>
      </c>
      <c r="Q47" s="16">
        <v>2825</v>
      </c>
      <c r="R47" s="14">
        <v>8430</v>
      </c>
      <c r="S47" s="16">
        <v>8369</v>
      </c>
      <c r="T47" s="14">
        <v>8526</v>
      </c>
      <c r="U47" s="16">
        <v>8367</v>
      </c>
      <c r="V47" s="14">
        <v>5485</v>
      </c>
      <c r="W47" s="16">
        <v>5350</v>
      </c>
      <c r="X47" s="14">
        <v>3482</v>
      </c>
      <c r="Y47" s="16">
        <v>3366</v>
      </c>
      <c r="Z47" s="14">
        <v>801</v>
      </c>
      <c r="AA47" s="16">
        <v>715</v>
      </c>
      <c r="AB47" s="14">
        <v>825</v>
      </c>
      <c r="AC47" s="16">
        <v>803</v>
      </c>
      <c r="AD47" s="14">
        <v>726</v>
      </c>
      <c r="AE47" s="16">
        <v>717</v>
      </c>
      <c r="AF47" s="14">
        <v>708</v>
      </c>
      <c r="AG47" s="16">
        <v>701</v>
      </c>
      <c r="AH47" s="14">
        <v>965</v>
      </c>
      <c r="AI47" s="16">
        <v>959</v>
      </c>
      <c r="AJ47" s="14">
        <v>710</v>
      </c>
      <c r="AK47" s="16">
        <v>703</v>
      </c>
      <c r="AL47" s="14">
        <v>546</v>
      </c>
      <c r="AM47" s="16">
        <v>541</v>
      </c>
      <c r="AN47" s="14">
        <v>652</v>
      </c>
      <c r="AO47" s="16">
        <v>646</v>
      </c>
      <c r="AP47" s="14">
        <v>780</v>
      </c>
      <c r="AQ47" s="16">
        <v>772</v>
      </c>
    </row>
    <row r="48" spans="1:43" s="6" customFormat="1" ht="12.75" customHeight="1" thickBot="1" x14ac:dyDescent="0.25">
      <c r="A48" s="46" t="s">
        <v>22</v>
      </c>
      <c r="B48" s="49">
        <v>503</v>
      </c>
      <c r="C48" s="16">
        <v>503</v>
      </c>
      <c r="D48" s="14">
        <v>559</v>
      </c>
      <c r="E48" s="16">
        <v>557</v>
      </c>
      <c r="F48" s="14">
        <v>722</v>
      </c>
      <c r="G48" s="16">
        <v>720</v>
      </c>
      <c r="H48" s="14">
        <v>1099</v>
      </c>
      <c r="I48" s="16">
        <v>1097</v>
      </c>
      <c r="J48" s="14">
        <v>1806</v>
      </c>
      <c r="K48" s="16">
        <v>1804</v>
      </c>
      <c r="L48" s="14">
        <v>1525</v>
      </c>
      <c r="M48" s="16">
        <f>1438+75</f>
        <v>1513</v>
      </c>
      <c r="N48" s="14">
        <v>1278</v>
      </c>
      <c r="O48" s="16">
        <f>147+1129</f>
        <v>1276</v>
      </c>
      <c r="P48" s="14">
        <f>380+125</f>
        <v>505</v>
      </c>
      <c r="Q48" s="16">
        <f>370+118</f>
        <v>488</v>
      </c>
      <c r="R48" s="14">
        <f>4593+769</f>
        <v>5362</v>
      </c>
      <c r="S48" s="16">
        <f>4571+763</f>
        <v>5334</v>
      </c>
      <c r="T48" s="14">
        <v>5378</v>
      </c>
      <c r="U48" s="16">
        <v>5286</v>
      </c>
      <c r="V48" s="14">
        <v>2996</v>
      </c>
      <c r="W48" s="16">
        <v>2923</v>
      </c>
      <c r="X48" s="14">
        <v>1993</v>
      </c>
      <c r="Y48" s="16">
        <v>1932</v>
      </c>
      <c r="Z48" s="14">
        <v>573</v>
      </c>
      <c r="AA48" s="16">
        <v>535</v>
      </c>
      <c r="AB48" s="14">
        <v>502</v>
      </c>
      <c r="AC48" s="16">
        <v>490</v>
      </c>
      <c r="AD48" s="14">
        <v>607</v>
      </c>
      <c r="AE48" s="16">
        <v>601</v>
      </c>
      <c r="AF48" s="14">
        <v>524</v>
      </c>
      <c r="AG48" s="16">
        <v>518</v>
      </c>
      <c r="AH48" s="14">
        <v>483</v>
      </c>
      <c r="AI48" s="16">
        <v>478</v>
      </c>
      <c r="AJ48" s="14">
        <v>503</v>
      </c>
      <c r="AK48" s="16">
        <v>496</v>
      </c>
      <c r="AL48" s="14">
        <v>502</v>
      </c>
      <c r="AM48" s="16">
        <v>498</v>
      </c>
      <c r="AN48" s="14">
        <v>548</v>
      </c>
      <c r="AO48" s="16">
        <v>542</v>
      </c>
      <c r="AP48" s="14">
        <v>409</v>
      </c>
      <c r="AQ48" s="16">
        <v>405</v>
      </c>
    </row>
    <row r="49" spans="1:43" s="6" customFormat="1" ht="12.75" customHeight="1" thickBot="1" x14ac:dyDescent="0.25">
      <c r="A49" s="46" t="s">
        <v>23</v>
      </c>
      <c r="B49" s="49">
        <v>468</v>
      </c>
      <c r="C49" s="16">
        <v>466</v>
      </c>
      <c r="D49" s="14">
        <v>413</v>
      </c>
      <c r="E49" s="16">
        <v>412</v>
      </c>
      <c r="F49" s="14">
        <v>471</v>
      </c>
      <c r="G49" s="16">
        <v>470</v>
      </c>
      <c r="H49" s="14">
        <v>1059</v>
      </c>
      <c r="I49" s="16">
        <v>1058</v>
      </c>
      <c r="J49" s="14">
        <v>1570</v>
      </c>
      <c r="K49" s="16">
        <v>1569</v>
      </c>
      <c r="L49" s="14">
        <v>1638</v>
      </c>
      <c r="M49" s="16">
        <v>1626</v>
      </c>
      <c r="N49" s="14">
        <v>950</v>
      </c>
      <c r="O49" s="16">
        <v>934</v>
      </c>
      <c r="P49" s="14">
        <v>588</v>
      </c>
      <c r="Q49" s="16">
        <v>588</v>
      </c>
      <c r="R49" s="14">
        <v>2500</v>
      </c>
      <c r="S49" s="16">
        <v>2475</v>
      </c>
      <c r="T49" s="14">
        <v>2301</v>
      </c>
      <c r="U49" s="16">
        <v>2245</v>
      </c>
      <c r="V49" s="14">
        <v>1241</v>
      </c>
      <c r="W49" s="16">
        <v>1176</v>
      </c>
      <c r="X49" s="14">
        <v>757</v>
      </c>
      <c r="Y49" s="16">
        <v>724</v>
      </c>
      <c r="Z49" s="14">
        <v>198</v>
      </c>
      <c r="AA49" s="16">
        <v>172</v>
      </c>
      <c r="AB49" s="14">
        <v>197</v>
      </c>
      <c r="AC49" s="16">
        <v>190</v>
      </c>
      <c r="AD49" s="14">
        <v>198</v>
      </c>
      <c r="AE49" s="16">
        <v>196</v>
      </c>
      <c r="AF49" s="14">
        <v>174</v>
      </c>
      <c r="AG49" s="16">
        <v>172</v>
      </c>
      <c r="AH49" s="14">
        <v>170</v>
      </c>
      <c r="AI49" s="16">
        <v>167</v>
      </c>
      <c r="AJ49" s="14">
        <v>156</v>
      </c>
      <c r="AK49" s="16">
        <v>153</v>
      </c>
      <c r="AL49" s="14">
        <v>153</v>
      </c>
      <c r="AM49" s="16">
        <v>152</v>
      </c>
      <c r="AN49" s="14">
        <v>160</v>
      </c>
      <c r="AO49" s="16">
        <v>157</v>
      </c>
      <c r="AP49" s="14">
        <v>138</v>
      </c>
      <c r="AQ49" s="16">
        <v>137</v>
      </c>
    </row>
    <row r="50" spans="1:43" s="6" customFormat="1" ht="12.75" customHeight="1" thickBot="1" x14ac:dyDescent="0.25">
      <c r="A50" s="46" t="s">
        <v>109</v>
      </c>
      <c r="B50" s="49">
        <v>39</v>
      </c>
      <c r="C50" s="16">
        <v>39</v>
      </c>
      <c r="D50" s="14">
        <v>44</v>
      </c>
      <c r="E50" s="16">
        <v>44</v>
      </c>
      <c r="F50" s="14">
        <v>52</v>
      </c>
      <c r="G50" s="16">
        <v>51</v>
      </c>
      <c r="H50" s="14">
        <v>42</v>
      </c>
      <c r="I50" s="16">
        <v>42</v>
      </c>
      <c r="J50" s="14">
        <v>78</v>
      </c>
      <c r="K50" s="16">
        <v>77</v>
      </c>
      <c r="L50" s="14">
        <v>77</v>
      </c>
      <c r="M50" s="16">
        <v>77</v>
      </c>
      <c r="N50" s="14">
        <v>100</v>
      </c>
      <c r="O50" s="16">
        <v>99</v>
      </c>
      <c r="P50" s="14">
        <v>51</v>
      </c>
      <c r="Q50" s="16">
        <v>48</v>
      </c>
      <c r="R50" s="14">
        <v>1502</v>
      </c>
      <c r="S50" s="16">
        <v>1485</v>
      </c>
      <c r="T50" s="14">
        <v>1310</v>
      </c>
      <c r="U50" s="16">
        <v>1218</v>
      </c>
      <c r="V50" s="14">
        <v>625</v>
      </c>
      <c r="W50" s="16">
        <v>567</v>
      </c>
      <c r="X50" s="14">
        <v>277</v>
      </c>
      <c r="Y50" s="16">
        <v>263</v>
      </c>
      <c r="Z50" s="14">
        <v>75</v>
      </c>
      <c r="AA50" s="16">
        <v>70</v>
      </c>
      <c r="AB50" s="14">
        <v>67</v>
      </c>
      <c r="AC50" s="16">
        <v>65</v>
      </c>
      <c r="AD50" s="14">
        <v>81</v>
      </c>
      <c r="AE50" s="16">
        <v>79</v>
      </c>
      <c r="AF50" s="14">
        <v>82</v>
      </c>
      <c r="AG50" s="16">
        <v>80</v>
      </c>
      <c r="AH50" s="14">
        <v>80</v>
      </c>
      <c r="AI50" s="16">
        <v>77</v>
      </c>
      <c r="AJ50" s="14">
        <v>54</v>
      </c>
      <c r="AK50" s="16">
        <v>51</v>
      </c>
      <c r="AL50" s="14">
        <v>60</v>
      </c>
      <c r="AM50" s="16">
        <v>59</v>
      </c>
      <c r="AN50" s="14">
        <v>60</v>
      </c>
      <c r="AO50" s="16">
        <v>58</v>
      </c>
      <c r="AP50" s="14">
        <v>42</v>
      </c>
      <c r="AQ50" s="16">
        <v>41</v>
      </c>
    </row>
    <row r="51" spans="1:43" s="6" customFormat="1" ht="12.75" customHeight="1" thickBot="1" x14ac:dyDescent="0.25">
      <c r="A51" s="46" t="s">
        <v>24</v>
      </c>
      <c r="B51" s="49">
        <v>534</v>
      </c>
      <c r="C51" s="16">
        <v>534</v>
      </c>
      <c r="D51" s="14">
        <v>471</v>
      </c>
      <c r="E51" s="16">
        <v>468</v>
      </c>
      <c r="F51" s="14">
        <v>595</v>
      </c>
      <c r="G51" s="16">
        <v>589</v>
      </c>
      <c r="H51" s="14">
        <v>701</v>
      </c>
      <c r="I51" s="16">
        <v>668</v>
      </c>
      <c r="J51" s="14">
        <v>994</v>
      </c>
      <c r="K51" s="16">
        <v>990</v>
      </c>
      <c r="L51" s="14">
        <v>925</v>
      </c>
      <c r="M51" s="16">
        <f>833+91</f>
        <v>924</v>
      </c>
      <c r="N51" s="14">
        <v>925</v>
      </c>
      <c r="O51" s="16">
        <f>83+841</f>
        <v>924</v>
      </c>
      <c r="P51" s="14">
        <f>735+129</f>
        <v>864</v>
      </c>
      <c r="Q51" s="16">
        <f>732+123</f>
        <v>855</v>
      </c>
      <c r="R51" s="14">
        <f>3757+1686</f>
        <v>5443</v>
      </c>
      <c r="S51" s="16">
        <f>3702+1669</f>
        <v>5371</v>
      </c>
      <c r="T51" s="14">
        <v>5181</v>
      </c>
      <c r="U51" s="16">
        <v>5017</v>
      </c>
      <c r="V51" s="14">
        <v>2773</v>
      </c>
      <c r="W51" s="16">
        <v>2638</v>
      </c>
      <c r="X51" s="14">
        <v>1421</v>
      </c>
      <c r="Y51" s="16">
        <v>1380</v>
      </c>
      <c r="Z51" s="14">
        <v>581</v>
      </c>
      <c r="AA51" s="16">
        <v>565</v>
      </c>
      <c r="AB51" s="14">
        <v>693</v>
      </c>
      <c r="AC51" s="16">
        <v>688</v>
      </c>
      <c r="AD51" s="14">
        <v>667</v>
      </c>
      <c r="AE51" s="16">
        <v>663</v>
      </c>
      <c r="AF51" s="14">
        <v>498</v>
      </c>
      <c r="AG51" s="16">
        <v>496</v>
      </c>
      <c r="AH51" s="14">
        <v>625</v>
      </c>
      <c r="AI51" s="16">
        <v>619</v>
      </c>
      <c r="AJ51" s="14">
        <v>706</v>
      </c>
      <c r="AK51" s="16">
        <v>702</v>
      </c>
      <c r="AL51" s="14">
        <v>679</v>
      </c>
      <c r="AM51" s="16">
        <v>676</v>
      </c>
      <c r="AN51" s="14">
        <v>820</v>
      </c>
      <c r="AO51" s="16">
        <v>818</v>
      </c>
      <c r="AP51" s="14">
        <v>586</v>
      </c>
      <c r="AQ51" s="16">
        <v>581</v>
      </c>
    </row>
    <row r="52" spans="1:43" s="6" customFormat="1" ht="12.75" customHeight="1" thickBot="1" x14ac:dyDescent="0.25">
      <c r="A52" s="46" t="s">
        <v>25</v>
      </c>
      <c r="B52" s="49">
        <v>22</v>
      </c>
      <c r="C52" s="16">
        <v>22</v>
      </c>
      <c r="D52" s="14">
        <v>29</v>
      </c>
      <c r="E52" s="16">
        <v>29</v>
      </c>
      <c r="F52" s="14">
        <v>33</v>
      </c>
      <c r="G52" s="16">
        <v>33</v>
      </c>
      <c r="H52" s="14">
        <v>22</v>
      </c>
      <c r="I52" s="16">
        <v>22</v>
      </c>
      <c r="J52" s="14">
        <v>30</v>
      </c>
      <c r="K52" s="16">
        <v>29</v>
      </c>
      <c r="L52" s="14">
        <v>31</v>
      </c>
      <c r="M52" s="16">
        <v>31</v>
      </c>
      <c r="N52" s="14">
        <v>26</v>
      </c>
      <c r="O52" s="16">
        <v>26</v>
      </c>
      <c r="P52" s="14">
        <v>36</v>
      </c>
      <c r="Q52" s="16">
        <v>36</v>
      </c>
      <c r="R52" s="14">
        <v>654</v>
      </c>
      <c r="S52" s="16">
        <v>648</v>
      </c>
      <c r="T52" s="14">
        <v>845</v>
      </c>
      <c r="U52" s="16">
        <v>821</v>
      </c>
      <c r="V52" s="14">
        <v>297</v>
      </c>
      <c r="W52" s="16">
        <v>279</v>
      </c>
      <c r="X52" s="14">
        <v>166</v>
      </c>
      <c r="Y52" s="16">
        <v>161</v>
      </c>
      <c r="Z52" s="14">
        <v>44</v>
      </c>
      <c r="AA52" s="16">
        <v>39</v>
      </c>
      <c r="AB52" s="14">
        <v>39</v>
      </c>
      <c r="AC52" s="16">
        <v>33</v>
      </c>
      <c r="AD52" s="14">
        <v>47</v>
      </c>
      <c r="AE52" s="16">
        <v>46</v>
      </c>
      <c r="AF52" s="14">
        <v>44</v>
      </c>
      <c r="AG52" s="16">
        <v>43</v>
      </c>
      <c r="AH52" s="14">
        <v>36</v>
      </c>
      <c r="AI52" s="16">
        <v>35</v>
      </c>
      <c r="AJ52" s="14">
        <v>30</v>
      </c>
      <c r="AK52" s="16">
        <v>30</v>
      </c>
      <c r="AL52" s="14">
        <v>36</v>
      </c>
      <c r="AM52" s="16">
        <v>36</v>
      </c>
      <c r="AN52" s="14">
        <v>36</v>
      </c>
      <c r="AO52" s="16">
        <v>36</v>
      </c>
      <c r="AP52" s="14">
        <v>29</v>
      </c>
      <c r="AQ52" s="16">
        <v>28</v>
      </c>
    </row>
    <row r="53" spans="1:43" s="6" customFormat="1" ht="12.75" customHeight="1" thickBot="1" x14ac:dyDescent="0.25">
      <c r="A53" s="46" t="s">
        <v>110</v>
      </c>
      <c r="B53" s="49">
        <v>604</v>
      </c>
      <c r="C53" s="16">
        <v>598</v>
      </c>
      <c r="D53" s="14">
        <v>562</v>
      </c>
      <c r="E53" s="16">
        <v>514</v>
      </c>
      <c r="F53" s="14">
        <v>744</v>
      </c>
      <c r="G53" s="16">
        <v>725</v>
      </c>
      <c r="H53" s="14">
        <v>1122</v>
      </c>
      <c r="I53" s="16">
        <v>1121</v>
      </c>
      <c r="J53" s="14">
        <v>1716</v>
      </c>
      <c r="K53" s="16">
        <v>1706</v>
      </c>
      <c r="L53" s="14">
        <v>1788</v>
      </c>
      <c r="M53" s="16">
        <v>1777</v>
      </c>
      <c r="N53" s="14">
        <v>972</v>
      </c>
      <c r="O53" s="16">
        <v>967</v>
      </c>
      <c r="P53" s="14">
        <v>595</v>
      </c>
      <c r="Q53" s="16">
        <v>584</v>
      </c>
      <c r="R53" s="14">
        <v>5347</v>
      </c>
      <c r="S53" s="16">
        <v>5332</v>
      </c>
      <c r="T53" s="14">
        <v>5087</v>
      </c>
      <c r="U53" s="16">
        <v>5002</v>
      </c>
      <c r="V53" s="14">
        <v>2667</v>
      </c>
      <c r="W53" s="16">
        <v>2564</v>
      </c>
      <c r="X53" s="14">
        <v>1517</v>
      </c>
      <c r="Y53" s="16">
        <v>1464</v>
      </c>
      <c r="Z53" s="14">
        <v>423</v>
      </c>
      <c r="AA53" s="16">
        <v>411</v>
      </c>
      <c r="AB53" s="14">
        <v>443</v>
      </c>
      <c r="AC53" s="16">
        <v>427</v>
      </c>
      <c r="AD53" s="14">
        <v>510</v>
      </c>
      <c r="AE53" s="16">
        <v>507</v>
      </c>
      <c r="AF53" s="14">
        <v>485</v>
      </c>
      <c r="AG53" s="16">
        <v>456</v>
      </c>
      <c r="AH53" s="14">
        <v>535</v>
      </c>
      <c r="AI53" s="16">
        <v>530</v>
      </c>
      <c r="AJ53" s="14">
        <v>535</v>
      </c>
      <c r="AK53" s="16">
        <v>532</v>
      </c>
      <c r="AL53" s="14">
        <v>382</v>
      </c>
      <c r="AM53" s="16">
        <v>380</v>
      </c>
      <c r="AN53" s="14">
        <v>329</v>
      </c>
      <c r="AO53" s="16">
        <v>325</v>
      </c>
      <c r="AP53" s="14">
        <v>271</v>
      </c>
      <c r="AQ53" s="16">
        <v>268</v>
      </c>
    </row>
    <row r="54" spans="1:43" s="6" customFormat="1" ht="12.75" customHeight="1" thickBot="1" x14ac:dyDescent="0.25">
      <c r="A54" s="46" t="s">
        <v>26</v>
      </c>
      <c r="B54" s="49">
        <v>446</v>
      </c>
      <c r="C54" s="16">
        <v>439</v>
      </c>
      <c r="D54" s="14">
        <v>442</v>
      </c>
      <c r="E54" s="16">
        <v>442</v>
      </c>
      <c r="F54" s="14">
        <v>426</v>
      </c>
      <c r="G54" s="16">
        <v>426</v>
      </c>
      <c r="H54" s="14">
        <v>892</v>
      </c>
      <c r="I54" s="16">
        <v>891</v>
      </c>
      <c r="J54" s="14">
        <v>946</v>
      </c>
      <c r="K54" s="16">
        <v>918</v>
      </c>
      <c r="L54" s="14">
        <v>992</v>
      </c>
      <c r="M54" s="16">
        <f>185+807</f>
        <v>992</v>
      </c>
      <c r="N54" s="14">
        <v>404</v>
      </c>
      <c r="O54" s="16">
        <f>214+190</f>
        <v>404</v>
      </c>
      <c r="P54" s="14">
        <f>243+180</f>
        <v>423</v>
      </c>
      <c r="Q54" s="16">
        <f>242+179</f>
        <v>421</v>
      </c>
      <c r="R54" s="14">
        <f>2370+2067</f>
        <v>4437</v>
      </c>
      <c r="S54" s="16">
        <f>2359+2050</f>
        <v>4409</v>
      </c>
      <c r="T54" s="14">
        <v>3968</v>
      </c>
      <c r="U54" s="16">
        <v>3559</v>
      </c>
      <c r="V54" s="14">
        <v>1932</v>
      </c>
      <c r="W54" s="16">
        <v>1750</v>
      </c>
      <c r="X54" s="14">
        <v>883</v>
      </c>
      <c r="Y54" s="16">
        <v>840</v>
      </c>
      <c r="Z54" s="14">
        <v>290</v>
      </c>
      <c r="AA54" s="16">
        <v>266</v>
      </c>
      <c r="AB54" s="14">
        <v>262</v>
      </c>
      <c r="AC54" s="16">
        <v>247</v>
      </c>
      <c r="AD54" s="14">
        <v>294</v>
      </c>
      <c r="AE54" s="16">
        <v>290</v>
      </c>
      <c r="AF54" s="14">
        <v>280</v>
      </c>
      <c r="AG54" s="16">
        <v>276</v>
      </c>
      <c r="AH54" s="14">
        <v>314</v>
      </c>
      <c r="AI54" s="16">
        <v>308</v>
      </c>
      <c r="AJ54" s="14">
        <v>323</v>
      </c>
      <c r="AK54" s="16">
        <v>316</v>
      </c>
      <c r="AL54" s="14">
        <v>324</v>
      </c>
      <c r="AM54" s="16">
        <v>319</v>
      </c>
      <c r="AN54" s="14">
        <v>322</v>
      </c>
      <c r="AO54" s="16">
        <v>315</v>
      </c>
      <c r="AP54" s="14">
        <v>251</v>
      </c>
      <c r="AQ54" s="16">
        <v>245</v>
      </c>
    </row>
    <row r="55" spans="1:43" s="6" customFormat="1" ht="12.75" customHeight="1" thickBot="1" x14ac:dyDescent="0.25">
      <c r="A55" s="46" t="s">
        <v>27</v>
      </c>
      <c r="B55" s="49">
        <v>270</v>
      </c>
      <c r="C55" s="16">
        <v>269</v>
      </c>
      <c r="D55" s="14">
        <v>291</v>
      </c>
      <c r="E55" s="16">
        <v>291</v>
      </c>
      <c r="F55" s="14">
        <v>385</v>
      </c>
      <c r="G55" s="16">
        <v>383</v>
      </c>
      <c r="H55" s="14">
        <v>800</v>
      </c>
      <c r="I55" s="16">
        <v>800</v>
      </c>
      <c r="J55" s="14">
        <v>762</v>
      </c>
      <c r="K55" s="16">
        <v>761</v>
      </c>
      <c r="L55" s="14">
        <v>926</v>
      </c>
      <c r="M55" s="16">
        <v>926</v>
      </c>
      <c r="N55" s="14">
        <v>213</v>
      </c>
      <c r="O55" s="16">
        <v>213</v>
      </c>
      <c r="P55" s="14">
        <v>106</v>
      </c>
      <c r="Q55" s="16">
        <v>106</v>
      </c>
      <c r="R55" s="14">
        <v>1439</v>
      </c>
      <c r="S55" s="16">
        <v>1423</v>
      </c>
      <c r="T55" s="14">
        <v>1284</v>
      </c>
      <c r="U55" s="16">
        <v>1265</v>
      </c>
      <c r="V55" s="14">
        <v>581</v>
      </c>
      <c r="W55" s="16">
        <v>538</v>
      </c>
      <c r="X55" s="14">
        <v>267</v>
      </c>
      <c r="Y55" s="16">
        <v>252</v>
      </c>
      <c r="Z55" s="14">
        <v>98</v>
      </c>
      <c r="AA55" s="16">
        <v>94</v>
      </c>
      <c r="AB55" s="14">
        <v>93</v>
      </c>
      <c r="AC55" s="16">
        <v>87</v>
      </c>
      <c r="AD55" s="14">
        <v>117</v>
      </c>
      <c r="AE55" s="16">
        <v>116</v>
      </c>
      <c r="AF55" s="14">
        <v>95</v>
      </c>
      <c r="AG55" s="16">
        <v>93</v>
      </c>
      <c r="AH55" s="14">
        <v>101</v>
      </c>
      <c r="AI55" s="16">
        <v>99</v>
      </c>
      <c r="AJ55" s="14">
        <v>90</v>
      </c>
      <c r="AK55" s="16">
        <v>89</v>
      </c>
      <c r="AL55" s="14">
        <v>87</v>
      </c>
      <c r="AM55" s="16">
        <v>86</v>
      </c>
      <c r="AN55" s="14">
        <v>85</v>
      </c>
      <c r="AO55" s="16">
        <v>84</v>
      </c>
      <c r="AP55" s="14">
        <v>60</v>
      </c>
      <c r="AQ55" s="16">
        <v>59</v>
      </c>
    </row>
    <row r="56" spans="1:43" s="6" customFormat="1" ht="12.75" customHeight="1" thickBot="1" x14ac:dyDescent="0.25">
      <c r="A56" s="46" t="s">
        <v>28</v>
      </c>
      <c r="B56" s="49">
        <v>441</v>
      </c>
      <c r="C56" s="16">
        <v>434</v>
      </c>
      <c r="D56" s="14">
        <v>465</v>
      </c>
      <c r="E56" s="16">
        <v>459</v>
      </c>
      <c r="F56" s="14">
        <v>554</v>
      </c>
      <c r="G56" s="16">
        <v>553</v>
      </c>
      <c r="H56" s="14">
        <v>1185</v>
      </c>
      <c r="I56" s="16">
        <v>1163</v>
      </c>
      <c r="J56" s="14">
        <v>1790</v>
      </c>
      <c r="K56" s="16">
        <v>1790</v>
      </c>
      <c r="L56" s="14">
        <v>1621</v>
      </c>
      <c r="M56" s="16">
        <v>1615</v>
      </c>
      <c r="N56" s="14">
        <v>952</v>
      </c>
      <c r="O56" s="16">
        <v>945</v>
      </c>
      <c r="P56" s="14">
        <v>411</v>
      </c>
      <c r="Q56" s="16">
        <v>404</v>
      </c>
      <c r="R56" s="14">
        <v>4506</v>
      </c>
      <c r="S56" s="16">
        <v>4478</v>
      </c>
      <c r="T56" s="14">
        <v>3592</v>
      </c>
      <c r="U56" s="16">
        <v>3511</v>
      </c>
      <c r="V56" s="14">
        <v>1736</v>
      </c>
      <c r="W56" s="16">
        <v>1698</v>
      </c>
      <c r="X56" s="14">
        <v>909</v>
      </c>
      <c r="Y56" s="16">
        <v>900</v>
      </c>
      <c r="Z56" s="14">
        <v>321</v>
      </c>
      <c r="AA56" s="16">
        <v>308</v>
      </c>
      <c r="AB56" s="14">
        <v>320</v>
      </c>
      <c r="AC56" s="16">
        <v>314</v>
      </c>
      <c r="AD56" s="14">
        <v>381</v>
      </c>
      <c r="AE56" s="16">
        <v>380</v>
      </c>
      <c r="AF56" s="14">
        <v>332</v>
      </c>
      <c r="AG56" s="16">
        <v>331</v>
      </c>
      <c r="AH56" s="14">
        <v>357</v>
      </c>
      <c r="AI56" s="16">
        <v>355</v>
      </c>
      <c r="AJ56" s="14">
        <v>284</v>
      </c>
      <c r="AK56" s="16">
        <v>283</v>
      </c>
      <c r="AL56" s="14">
        <v>255</v>
      </c>
      <c r="AM56" s="16">
        <v>254</v>
      </c>
      <c r="AN56" s="14">
        <v>295</v>
      </c>
      <c r="AO56" s="16">
        <v>293</v>
      </c>
      <c r="AP56" s="14">
        <v>256</v>
      </c>
      <c r="AQ56" s="16">
        <v>254</v>
      </c>
    </row>
    <row r="57" spans="1:43" s="6" customFormat="1" ht="12.75" customHeight="1" thickBot="1" x14ac:dyDescent="0.25">
      <c r="A57" s="46" t="s">
        <v>29</v>
      </c>
      <c r="B57" s="49">
        <v>1781</v>
      </c>
      <c r="C57" s="16">
        <v>1771</v>
      </c>
      <c r="D57" s="14">
        <v>1783</v>
      </c>
      <c r="E57" s="16">
        <v>1777</v>
      </c>
      <c r="F57" s="14">
        <v>2365</v>
      </c>
      <c r="G57" s="16">
        <v>2363</v>
      </c>
      <c r="H57" s="14">
        <v>3968</v>
      </c>
      <c r="I57" s="16">
        <v>3948</v>
      </c>
      <c r="J57" s="14">
        <v>9237</v>
      </c>
      <c r="K57" s="16">
        <v>9221</v>
      </c>
      <c r="L57" s="14">
        <v>10911</v>
      </c>
      <c r="M57" s="16">
        <v>10892</v>
      </c>
      <c r="N57" s="14">
        <v>13476</v>
      </c>
      <c r="O57" s="16">
        <v>13428</v>
      </c>
      <c r="P57" s="14">
        <v>13218</v>
      </c>
      <c r="Q57" s="16">
        <v>13142</v>
      </c>
      <c r="R57" s="14">
        <v>19264</v>
      </c>
      <c r="S57" s="16">
        <v>18991</v>
      </c>
      <c r="T57" s="14">
        <v>18883</v>
      </c>
      <c r="U57" s="16">
        <v>18617</v>
      </c>
      <c r="V57" s="14">
        <v>16318</v>
      </c>
      <c r="W57" s="16">
        <v>15983</v>
      </c>
      <c r="X57" s="14">
        <v>8482</v>
      </c>
      <c r="Y57" s="16">
        <v>8226</v>
      </c>
      <c r="Z57" s="14">
        <v>2423</v>
      </c>
      <c r="AA57" s="16">
        <v>1382</v>
      </c>
      <c r="AB57" s="14">
        <v>2871</v>
      </c>
      <c r="AC57" s="16">
        <v>-273</v>
      </c>
      <c r="AD57" s="14">
        <v>2946</v>
      </c>
      <c r="AE57" s="16">
        <v>2924</v>
      </c>
      <c r="AF57" s="14">
        <v>1137</v>
      </c>
      <c r="AG57" s="16">
        <v>384</v>
      </c>
      <c r="AH57" s="14">
        <v>2590</v>
      </c>
      <c r="AI57" s="16">
        <v>2310</v>
      </c>
      <c r="AJ57" s="14">
        <v>2580</v>
      </c>
      <c r="AK57" s="16">
        <v>2574</v>
      </c>
      <c r="AL57" s="14">
        <v>1559</v>
      </c>
      <c r="AM57" s="16">
        <v>1534</v>
      </c>
      <c r="AN57" s="14">
        <v>4443</v>
      </c>
      <c r="AO57" s="16">
        <v>4436</v>
      </c>
      <c r="AP57" s="14">
        <v>3944</v>
      </c>
      <c r="AQ57" s="16">
        <v>3931</v>
      </c>
    </row>
    <row r="58" spans="1:43" s="6" customFormat="1" ht="12.75" customHeight="1" thickBot="1" x14ac:dyDescent="0.25">
      <c r="A58" s="46" t="s">
        <v>30</v>
      </c>
      <c r="B58" s="49">
        <v>39</v>
      </c>
      <c r="C58" s="16">
        <v>39</v>
      </c>
      <c r="D58" s="14">
        <v>48</v>
      </c>
      <c r="E58" s="16">
        <v>48</v>
      </c>
      <c r="F58" s="14">
        <v>79</v>
      </c>
      <c r="G58" s="16">
        <v>79</v>
      </c>
      <c r="H58" s="14">
        <v>110</v>
      </c>
      <c r="I58" s="16">
        <v>110</v>
      </c>
      <c r="J58" s="14">
        <v>168</v>
      </c>
      <c r="K58" s="16">
        <v>168</v>
      </c>
      <c r="L58" s="14">
        <v>142</v>
      </c>
      <c r="M58" s="16">
        <v>142</v>
      </c>
      <c r="N58" s="14">
        <v>104</v>
      </c>
      <c r="O58" s="16">
        <v>102</v>
      </c>
      <c r="P58" s="14">
        <v>91</v>
      </c>
      <c r="Q58" s="16">
        <v>91</v>
      </c>
      <c r="R58" s="14">
        <v>550</v>
      </c>
      <c r="S58" s="16">
        <v>546</v>
      </c>
      <c r="T58" s="14">
        <v>612</v>
      </c>
      <c r="U58" s="16">
        <v>592</v>
      </c>
      <c r="V58" s="14">
        <v>381</v>
      </c>
      <c r="W58" s="16">
        <v>372</v>
      </c>
      <c r="X58" s="14">
        <v>172</v>
      </c>
      <c r="Y58" s="16">
        <v>171</v>
      </c>
      <c r="Z58" s="14">
        <v>41</v>
      </c>
      <c r="AA58" s="16">
        <v>39</v>
      </c>
      <c r="AB58" s="14">
        <v>44</v>
      </c>
      <c r="AC58" s="16">
        <v>41</v>
      </c>
      <c r="AD58" s="14">
        <v>56</v>
      </c>
      <c r="AE58" s="16">
        <v>56</v>
      </c>
      <c r="AF58" s="14">
        <v>37</v>
      </c>
      <c r="AG58" s="16">
        <v>35</v>
      </c>
      <c r="AH58" s="14">
        <v>39</v>
      </c>
      <c r="AI58" s="16">
        <v>38</v>
      </c>
      <c r="AJ58" s="14">
        <v>41</v>
      </c>
      <c r="AK58" s="16">
        <v>40</v>
      </c>
      <c r="AL58" s="14">
        <v>31</v>
      </c>
      <c r="AM58" s="16">
        <v>30</v>
      </c>
      <c r="AN58" s="14">
        <v>25</v>
      </c>
      <c r="AO58" s="16">
        <v>25</v>
      </c>
      <c r="AP58" s="14">
        <v>32</v>
      </c>
      <c r="AQ58" s="16">
        <v>32</v>
      </c>
    </row>
    <row r="59" spans="1:43" s="6" customFormat="1" ht="12.75" customHeight="1" thickBot="1" x14ac:dyDescent="0.25">
      <c r="A59" s="46" t="s">
        <v>31</v>
      </c>
      <c r="B59" s="49">
        <v>1675</v>
      </c>
      <c r="C59" s="16">
        <v>1667</v>
      </c>
      <c r="D59" s="14">
        <v>1654</v>
      </c>
      <c r="E59" s="16">
        <v>1654</v>
      </c>
      <c r="F59" s="14">
        <v>1807</v>
      </c>
      <c r="G59" s="16">
        <v>1804</v>
      </c>
      <c r="H59" s="14">
        <v>4071</v>
      </c>
      <c r="I59" s="16">
        <v>4060</v>
      </c>
      <c r="J59" s="14">
        <v>4655</v>
      </c>
      <c r="K59" s="16">
        <v>4651</v>
      </c>
      <c r="L59" s="14">
        <v>3127</v>
      </c>
      <c r="M59" s="16">
        <v>3088</v>
      </c>
      <c r="N59" s="14">
        <v>3125</v>
      </c>
      <c r="O59" s="16">
        <v>3112</v>
      </c>
      <c r="P59" s="14">
        <v>1971</v>
      </c>
      <c r="Q59" s="16">
        <v>1946</v>
      </c>
      <c r="R59" s="14">
        <v>7776</v>
      </c>
      <c r="S59" s="16">
        <v>7673</v>
      </c>
      <c r="T59" s="14">
        <v>7598</v>
      </c>
      <c r="U59" s="16">
        <v>7398</v>
      </c>
      <c r="V59" s="14">
        <v>4358</v>
      </c>
      <c r="W59" s="16">
        <v>4185</v>
      </c>
      <c r="X59" s="14">
        <v>2705</v>
      </c>
      <c r="Y59" s="16">
        <v>2594</v>
      </c>
      <c r="Z59" s="14">
        <v>874</v>
      </c>
      <c r="AA59" s="16">
        <v>759</v>
      </c>
      <c r="AB59" s="14">
        <v>896</v>
      </c>
      <c r="AC59" s="16">
        <v>870</v>
      </c>
      <c r="AD59" s="14">
        <v>1213</v>
      </c>
      <c r="AE59" s="16">
        <v>1206</v>
      </c>
      <c r="AF59" s="14">
        <v>1074</v>
      </c>
      <c r="AG59" s="16">
        <v>1065</v>
      </c>
      <c r="AH59" s="14">
        <v>1481</v>
      </c>
      <c r="AI59" s="16">
        <v>1474</v>
      </c>
      <c r="AJ59" s="14">
        <v>1769</v>
      </c>
      <c r="AK59" s="16">
        <v>1760</v>
      </c>
      <c r="AL59" s="14">
        <v>2014</v>
      </c>
      <c r="AM59" s="16">
        <v>2007</v>
      </c>
      <c r="AN59" s="14">
        <v>2480</v>
      </c>
      <c r="AO59" s="16">
        <v>2467</v>
      </c>
      <c r="AP59" s="14">
        <v>2097</v>
      </c>
      <c r="AQ59" s="16">
        <v>2091</v>
      </c>
    </row>
    <row r="60" spans="1:43" s="6" customFormat="1" ht="12.75" customHeight="1" thickBot="1" x14ac:dyDescent="0.25">
      <c r="A60" s="46" t="s">
        <v>32</v>
      </c>
      <c r="B60" s="49">
        <v>27</v>
      </c>
      <c r="C60" s="16">
        <v>27</v>
      </c>
      <c r="D60" s="14">
        <v>26</v>
      </c>
      <c r="E60" s="16">
        <v>26</v>
      </c>
      <c r="F60" s="14">
        <v>14</v>
      </c>
      <c r="G60" s="16">
        <v>14</v>
      </c>
      <c r="H60" s="14">
        <v>32</v>
      </c>
      <c r="I60" s="16">
        <v>32</v>
      </c>
      <c r="J60" s="14">
        <v>56</v>
      </c>
      <c r="K60" s="16">
        <v>56</v>
      </c>
      <c r="L60" s="14">
        <v>67</v>
      </c>
      <c r="M60" s="16">
        <v>60</v>
      </c>
      <c r="N60" s="14">
        <v>52</v>
      </c>
      <c r="O60" s="16">
        <v>52</v>
      </c>
      <c r="P60" s="14">
        <v>73</v>
      </c>
      <c r="Q60" s="16">
        <v>73</v>
      </c>
      <c r="R60" s="14">
        <v>419</v>
      </c>
      <c r="S60" s="16">
        <v>416</v>
      </c>
      <c r="T60" s="14">
        <v>316</v>
      </c>
      <c r="U60" s="16">
        <v>300</v>
      </c>
      <c r="V60" s="14">
        <v>200</v>
      </c>
      <c r="W60" s="16">
        <v>192</v>
      </c>
      <c r="X60" s="14">
        <v>76</v>
      </c>
      <c r="Y60" s="16">
        <v>75</v>
      </c>
      <c r="Z60" s="14">
        <v>16</v>
      </c>
      <c r="AA60" s="16">
        <v>15</v>
      </c>
      <c r="AB60" s="14">
        <v>23</v>
      </c>
      <c r="AC60" s="16">
        <v>23</v>
      </c>
      <c r="AD60" s="14">
        <v>28</v>
      </c>
      <c r="AE60" s="16">
        <v>28</v>
      </c>
      <c r="AF60" s="14">
        <v>23</v>
      </c>
      <c r="AG60" s="16">
        <v>23</v>
      </c>
      <c r="AH60" s="14">
        <v>15</v>
      </c>
      <c r="AI60" s="16">
        <v>15</v>
      </c>
      <c r="AJ60" s="14">
        <v>24</v>
      </c>
      <c r="AK60" s="16">
        <v>24</v>
      </c>
      <c r="AL60" s="14">
        <v>21</v>
      </c>
      <c r="AM60" s="16">
        <v>21</v>
      </c>
      <c r="AN60" s="14">
        <v>22</v>
      </c>
      <c r="AO60" s="16">
        <v>22</v>
      </c>
      <c r="AP60" s="14">
        <v>16</v>
      </c>
      <c r="AQ60" s="16">
        <v>16</v>
      </c>
    </row>
    <row r="61" spans="1:43" s="6" customFormat="1" ht="12.75" customHeight="1" thickBot="1" x14ac:dyDescent="0.25">
      <c r="A61" s="46" t="s">
        <v>33</v>
      </c>
      <c r="B61" s="49">
        <v>304</v>
      </c>
      <c r="C61" s="16">
        <v>303</v>
      </c>
      <c r="D61" s="14">
        <v>366</v>
      </c>
      <c r="E61" s="16">
        <v>366</v>
      </c>
      <c r="F61" s="14">
        <v>504</v>
      </c>
      <c r="G61" s="16">
        <v>504</v>
      </c>
      <c r="H61" s="14">
        <v>1155</v>
      </c>
      <c r="I61" s="16">
        <v>1145</v>
      </c>
      <c r="J61" s="14">
        <v>1594</v>
      </c>
      <c r="K61" s="16">
        <v>1593</v>
      </c>
      <c r="L61" s="14">
        <v>861</v>
      </c>
      <c r="M61" s="16">
        <v>861</v>
      </c>
      <c r="N61" s="14">
        <v>165</v>
      </c>
      <c r="O61" s="16">
        <v>165</v>
      </c>
      <c r="P61" s="14">
        <v>168</v>
      </c>
      <c r="Q61" s="16">
        <v>167</v>
      </c>
      <c r="R61" s="14">
        <v>2844</v>
      </c>
      <c r="S61" s="16">
        <v>2827</v>
      </c>
      <c r="T61" s="14">
        <v>2393</v>
      </c>
      <c r="U61" s="16">
        <v>2346</v>
      </c>
      <c r="V61" s="14">
        <v>1242</v>
      </c>
      <c r="W61" s="16">
        <v>1196</v>
      </c>
      <c r="X61" s="14">
        <v>692</v>
      </c>
      <c r="Y61" s="16">
        <v>670</v>
      </c>
      <c r="Z61" s="14">
        <v>278</v>
      </c>
      <c r="AA61" s="16">
        <v>264</v>
      </c>
      <c r="AB61" s="14">
        <v>289</v>
      </c>
      <c r="AC61" s="16">
        <v>286</v>
      </c>
      <c r="AD61" s="14">
        <v>284</v>
      </c>
      <c r="AE61" s="16">
        <v>282</v>
      </c>
      <c r="AF61" s="14">
        <v>223</v>
      </c>
      <c r="AG61" s="16">
        <v>222</v>
      </c>
      <c r="AH61" s="14">
        <v>213</v>
      </c>
      <c r="AI61" s="16">
        <v>212</v>
      </c>
      <c r="AJ61" s="14">
        <v>177</v>
      </c>
      <c r="AK61" s="16">
        <v>177</v>
      </c>
      <c r="AL61" s="14">
        <v>182</v>
      </c>
      <c r="AM61" s="16">
        <v>181</v>
      </c>
      <c r="AN61" s="14">
        <v>162</v>
      </c>
      <c r="AO61" s="16">
        <v>160</v>
      </c>
      <c r="AP61" s="14">
        <v>142</v>
      </c>
      <c r="AQ61" s="16">
        <v>128</v>
      </c>
    </row>
    <row r="62" spans="1:43" s="6" customFormat="1" ht="12.75" customHeight="1" thickBot="1" x14ac:dyDescent="0.25">
      <c r="A62" s="46" t="s">
        <v>34</v>
      </c>
      <c r="B62" s="49">
        <v>17</v>
      </c>
      <c r="C62" s="16">
        <v>17</v>
      </c>
      <c r="D62" s="14">
        <v>25</v>
      </c>
      <c r="E62" s="16">
        <v>25</v>
      </c>
      <c r="F62" s="14">
        <v>35</v>
      </c>
      <c r="G62" s="16">
        <v>35</v>
      </c>
      <c r="H62" s="14">
        <v>44</v>
      </c>
      <c r="I62" s="16">
        <v>44</v>
      </c>
      <c r="J62" s="14">
        <v>33</v>
      </c>
      <c r="K62" s="16">
        <v>33</v>
      </c>
      <c r="L62" s="14">
        <v>57</v>
      </c>
      <c r="M62" s="16">
        <v>57</v>
      </c>
      <c r="N62" s="14">
        <v>86</v>
      </c>
      <c r="O62" s="16">
        <v>86</v>
      </c>
      <c r="P62" s="14">
        <v>74</v>
      </c>
      <c r="Q62" s="16">
        <v>73</v>
      </c>
      <c r="R62" s="14">
        <v>360</v>
      </c>
      <c r="S62" s="16">
        <v>357</v>
      </c>
      <c r="T62" s="14">
        <v>296</v>
      </c>
      <c r="U62" s="16">
        <v>283</v>
      </c>
      <c r="V62" s="14">
        <v>132</v>
      </c>
      <c r="W62" s="16">
        <v>127</v>
      </c>
      <c r="X62" s="14">
        <v>110</v>
      </c>
      <c r="Y62" s="16">
        <v>108</v>
      </c>
      <c r="Z62" s="14">
        <v>27</v>
      </c>
      <c r="AA62" s="16">
        <v>26</v>
      </c>
      <c r="AB62" s="14">
        <v>24</v>
      </c>
      <c r="AC62" s="16">
        <v>22</v>
      </c>
      <c r="AD62" s="14">
        <v>28</v>
      </c>
      <c r="AE62" s="16">
        <v>28</v>
      </c>
      <c r="AF62" s="14">
        <v>24</v>
      </c>
      <c r="AG62" s="16">
        <v>24</v>
      </c>
      <c r="AH62" s="14">
        <v>27</v>
      </c>
      <c r="AI62" s="16">
        <v>27</v>
      </c>
      <c r="AJ62" s="14">
        <v>22</v>
      </c>
      <c r="AK62" s="16">
        <v>21</v>
      </c>
      <c r="AL62" s="14">
        <v>22</v>
      </c>
      <c r="AM62" s="16">
        <v>21</v>
      </c>
      <c r="AN62" s="14">
        <v>22</v>
      </c>
      <c r="AO62" s="16">
        <v>22</v>
      </c>
      <c r="AP62" s="14">
        <v>19</v>
      </c>
      <c r="AQ62" s="16">
        <v>18</v>
      </c>
    </row>
    <row r="63" spans="1:43" s="6" customFormat="1" ht="12.75" customHeight="1" thickBot="1" x14ac:dyDescent="0.25">
      <c r="A63" s="46" t="s">
        <v>35</v>
      </c>
      <c r="B63" s="49">
        <v>188</v>
      </c>
      <c r="C63" s="16">
        <v>187</v>
      </c>
      <c r="D63" s="14">
        <v>148</v>
      </c>
      <c r="E63" s="16">
        <v>146</v>
      </c>
      <c r="F63" s="14">
        <v>215</v>
      </c>
      <c r="G63" s="16">
        <v>213</v>
      </c>
      <c r="H63" s="14">
        <v>314</v>
      </c>
      <c r="I63" s="16">
        <v>313</v>
      </c>
      <c r="J63" s="14">
        <v>455</v>
      </c>
      <c r="K63" s="16">
        <v>451</v>
      </c>
      <c r="L63" s="14">
        <v>352</v>
      </c>
      <c r="M63" s="16">
        <v>348</v>
      </c>
      <c r="N63" s="14">
        <v>253</v>
      </c>
      <c r="O63" s="16">
        <v>247</v>
      </c>
      <c r="P63" s="14">
        <v>564</v>
      </c>
      <c r="Q63" s="16">
        <v>560</v>
      </c>
      <c r="R63" s="14">
        <v>3550</v>
      </c>
      <c r="S63" s="16">
        <v>3519</v>
      </c>
      <c r="T63" s="14">
        <v>2796</v>
      </c>
      <c r="U63" s="16">
        <v>2768</v>
      </c>
      <c r="V63" s="14">
        <v>1428</v>
      </c>
      <c r="W63" s="16">
        <v>1382</v>
      </c>
      <c r="X63" s="14">
        <v>607</v>
      </c>
      <c r="Y63" s="16">
        <v>585</v>
      </c>
      <c r="Z63" s="14">
        <v>253</v>
      </c>
      <c r="AA63" s="16">
        <v>246</v>
      </c>
      <c r="AB63" s="14">
        <v>306</v>
      </c>
      <c r="AC63" s="16">
        <v>303</v>
      </c>
      <c r="AD63" s="14">
        <v>269</v>
      </c>
      <c r="AE63" s="16">
        <v>265</v>
      </c>
      <c r="AF63" s="14">
        <v>195</v>
      </c>
      <c r="AG63" s="16">
        <v>192</v>
      </c>
      <c r="AH63" s="14">
        <v>212</v>
      </c>
      <c r="AI63" s="16">
        <v>211</v>
      </c>
      <c r="AJ63" s="14">
        <v>190</v>
      </c>
      <c r="AK63" s="16">
        <v>189</v>
      </c>
      <c r="AL63" s="14">
        <v>173</v>
      </c>
      <c r="AM63" s="16">
        <v>172</v>
      </c>
      <c r="AN63" s="14">
        <v>251</v>
      </c>
      <c r="AO63" s="16">
        <v>247</v>
      </c>
      <c r="AP63" s="14">
        <v>218</v>
      </c>
      <c r="AQ63" s="16">
        <v>215</v>
      </c>
    </row>
    <row r="64" spans="1:43" s="6" customFormat="1" ht="12.75" customHeight="1" thickBot="1" x14ac:dyDescent="0.25">
      <c r="A64" s="46" t="s">
        <v>111</v>
      </c>
      <c r="B64" s="49">
        <v>1754</v>
      </c>
      <c r="C64" s="16">
        <v>1711</v>
      </c>
      <c r="D64" s="14">
        <v>1920</v>
      </c>
      <c r="E64" s="16">
        <v>1895</v>
      </c>
      <c r="F64" s="14">
        <v>2569</v>
      </c>
      <c r="G64" s="16">
        <v>2554</v>
      </c>
      <c r="H64" s="14">
        <v>5892</v>
      </c>
      <c r="I64" s="16">
        <v>5876</v>
      </c>
      <c r="J64" s="14">
        <v>8923</v>
      </c>
      <c r="K64" s="16">
        <v>8892</v>
      </c>
      <c r="L64" s="14">
        <v>10145</v>
      </c>
      <c r="M64" s="16">
        <v>10097</v>
      </c>
      <c r="N64" s="14">
        <v>6834</v>
      </c>
      <c r="O64" s="16">
        <v>6811</v>
      </c>
      <c r="P64" s="14">
        <v>4685</v>
      </c>
      <c r="Q64" s="16">
        <v>4584</v>
      </c>
      <c r="R64" s="14">
        <v>11825</v>
      </c>
      <c r="S64" s="16">
        <v>11721</v>
      </c>
      <c r="T64" s="14">
        <v>11632</v>
      </c>
      <c r="U64" s="16">
        <v>11405</v>
      </c>
      <c r="V64" s="14">
        <v>5916</v>
      </c>
      <c r="W64" s="16">
        <v>5691</v>
      </c>
      <c r="X64" s="14">
        <v>3119</v>
      </c>
      <c r="Y64" s="16">
        <v>3000</v>
      </c>
      <c r="Z64" s="14">
        <v>1170</v>
      </c>
      <c r="AA64" s="16">
        <v>1081</v>
      </c>
      <c r="AB64" s="14">
        <v>1016</v>
      </c>
      <c r="AC64" s="16">
        <v>853</v>
      </c>
      <c r="AD64" s="14">
        <v>1158</v>
      </c>
      <c r="AE64" s="16">
        <v>1131</v>
      </c>
      <c r="AF64" s="14">
        <v>1376</v>
      </c>
      <c r="AG64" s="16">
        <v>1350</v>
      </c>
      <c r="AH64" s="14">
        <v>1514</v>
      </c>
      <c r="AI64" s="16">
        <v>1502</v>
      </c>
      <c r="AJ64" s="14">
        <v>1082</v>
      </c>
      <c r="AK64" s="16">
        <v>1074</v>
      </c>
      <c r="AL64" s="14">
        <v>952</v>
      </c>
      <c r="AM64" s="16">
        <v>941</v>
      </c>
      <c r="AN64" s="14">
        <v>955</v>
      </c>
      <c r="AO64" s="16">
        <v>947</v>
      </c>
      <c r="AP64" s="14">
        <v>632</v>
      </c>
      <c r="AQ64" s="16">
        <v>622</v>
      </c>
    </row>
    <row r="65" spans="1:43" s="6" customFormat="1" ht="12.75" customHeight="1" thickBot="1" x14ac:dyDescent="0.25">
      <c r="A65" s="46" t="s">
        <v>37</v>
      </c>
      <c r="B65" s="49">
        <v>142</v>
      </c>
      <c r="C65" s="16">
        <v>141</v>
      </c>
      <c r="D65" s="14">
        <v>107</v>
      </c>
      <c r="E65" s="16">
        <v>105</v>
      </c>
      <c r="F65" s="14">
        <v>153</v>
      </c>
      <c r="G65" s="16">
        <v>153</v>
      </c>
      <c r="H65" s="14">
        <v>141</v>
      </c>
      <c r="I65" s="16">
        <v>140</v>
      </c>
      <c r="J65" s="14">
        <v>187</v>
      </c>
      <c r="K65" s="16">
        <v>186</v>
      </c>
      <c r="L65" s="14">
        <v>177</v>
      </c>
      <c r="M65" s="16">
        <v>176</v>
      </c>
      <c r="N65" s="14">
        <v>259</v>
      </c>
      <c r="O65" s="16">
        <v>259</v>
      </c>
      <c r="P65" s="14">
        <v>165</v>
      </c>
      <c r="Q65" s="16">
        <v>165</v>
      </c>
      <c r="R65" s="14">
        <v>2487</v>
      </c>
      <c r="S65" s="16">
        <v>2468</v>
      </c>
      <c r="T65" s="14">
        <v>2689</v>
      </c>
      <c r="U65" s="16">
        <v>2602</v>
      </c>
      <c r="V65" s="14">
        <v>1351</v>
      </c>
      <c r="W65" s="16">
        <v>1288</v>
      </c>
      <c r="X65" s="14">
        <v>594</v>
      </c>
      <c r="Y65" s="16">
        <v>565</v>
      </c>
      <c r="Z65" s="14">
        <v>163</v>
      </c>
      <c r="AA65" s="16">
        <v>150</v>
      </c>
      <c r="AB65" s="14">
        <v>228</v>
      </c>
      <c r="AC65" s="16">
        <v>219</v>
      </c>
      <c r="AD65" s="14">
        <v>211</v>
      </c>
      <c r="AE65" s="16">
        <v>209</v>
      </c>
      <c r="AF65" s="14">
        <v>166</v>
      </c>
      <c r="AG65" s="16">
        <v>165</v>
      </c>
      <c r="AH65" s="14">
        <v>173</v>
      </c>
      <c r="AI65" s="16">
        <v>172</v>
      </c>
      <c r="AJ65" s="14">
        <v>158</v>
      </c>
      <c r="AK65" s="16">
        <v>156</v>
      </c>
      <c r="AL65" s="14">
        <v>138</v>
      </c>
      <c r="AM65" s="16">
        <v>137</v>
      </c>
      <c r="AN65" s="14">
        <v>177</v>
      </c>
      <c r="AO65" s="16">
        <v>175</v>
      </c>
      <c r="AP65" s="14">
        <v>177</v>
      </c>
      <c r="AQ65" s="16">
        <v>176</v>
      </c>
    </row>
    <row r="66" spans="1:43" s="6" customFormat="1" ht="12.75" customHeight="1" thickBot="1" x14ac:dyDescent="0.25">
      <c r="A66" s="46" t="s">
        <v>114</v>
      </c>
      <c r="B66" s="49">
        <v>3989</v>
      </c>
      <c r="C66" s="16">
        <v>3981</v>
      </c>
      <c r="D66" s="14">
        <v>3513</v>
      </c>
      <c r="E66" s="16">
        <v>3505</v>
      </c>
      <c r="F66" s="14">
        <v>4435</v>
      </c>
      <c r="G66" s="16">
        <v>4283</v>
      </c>
      <c r="H66" s="14">
        <v>10251</v>
      </c>
      <c r="I66" s="16">
        <v>10244</v>
      </c>
      <c r="J66" s="14">
        <v>23477</v>
      </c>
      <c r="K66" s="16">
        <v>23461</v>
      </c>
      <c r="L66" s="14">
        <v>17957</v>
      </c>
      <c r="M66" s="16">
        <v>17921</v>
      </c>
      <c r="N66" s="14">
        <v>19540</v>
      </c>
      <c r="O66" s="16">
        <v>19455</v>
      </c>
      <c r="P66" s="14">
        <v>17820</v>
      </c>
      <c r="Q66" s="16">
        <v>17717</v>
      </c>
      <c r="R66" s="14">
        <v>20469</v>
      </c>
      <c r="S66" s="16">
        <v>20242</v>
      </c>
      <c r="T66" s="14">
        <v>16877</v>
      </c>
      <c r="U66" s="16">
        <v>16463</v>
      </c>
      <c r="V66" s="14">
        <v>11492</v>
      </c>
      <c r="W66" s="16">
        <v>11179</v>
      </c>
      <c r="X66" s="14">
        <v>6363</v>
      </c>
      <c r="Y66" s="16">
        <v>6168</v>
      </c>
      <c r="Z66" s="14">
        <v>1678</v>
      </c>
      <c r="AA66" s="16">
        <v>1549</v>
      </c>
      <c r="AB66" s="14">
        <v>1604</v>
      </c>
      <c r="AC66" s="16">
        <v>1452</v>
      </c>
      <c r="AD66" s="14">
        <v>1391</v>
      </c>
      <c r="AE66" s="16">
        <v>1275</v>
      </c>
      <c r="AF66" s="14">
        <v>892</v>
      </c>
      <c r="AG66" s="16">
        <v>866</v>
      </c>
      <c r="AH66" s="14">
        <v>1670</v>
      </c>
      <c r="AI66" s="16">
        <v>1619</v>
      </c>
      <c r="AJ66" s="14">
        <v>1977</v>
      </c>
      <c r="AK66" s="16">
        <v>1950</v>
      </c>
      <c r="AL66" s="14">
        <v>1787</v>
      </c>
      <c r="AM66" s="16">
        <v>1766</v>
      </c>
      <c r="AN66" s="14">
        <v>1919</v>
      </c>
      <c r="AO66" s="16">
        <v>1906</v>
      </c>
      <c r="AP66" s="14">
        <v>1886</v>
      </c>
      <c r="AQ66" s="16">
        <v>1875</v>
      </c>
    </row>
    <row r="67" spans="1:43" s="6" customFormat="1" ht="12.75" customHeight="1" thickBot="1" x14ac:dyDescent="0.25">
      <c r="A67" s="46" t="s">
        <v>39</v>
      </c>
      <c r="B67" s="49">
        <v>28</v>
      </c>
      <c r="C67" s="16">
        <v>28</v>
      </c>
      <c r="D67" s="14">
        <v>47</v>
      </c>
      <c r="E67" s="16">
        <v>46</v>
      </c>
      <c r="F67" s="14">
        <v>67</v>
      </c>
      <c r="G67" s="16">
        <v>64</v>
      </c>
      <c r="H67" s="14">
        <v>75</v>
      </c>
      <c r="I67" s="16">
        <v>75</v>
      </c>
      <c r="J67" s="14">
        <v>111</v>
      </c>
      <c r="K67" s="16">
        <v>111</v>
      </c>
      <c r="L67" s="14">
        <v>100</v>
      </c>
      <c r="M67" s="16">
        <v>100</v>
      </c>
      <c r="N67" s="14">
        <v>119</v>
      </c>
      <c r="O67" s="16">
        <v>119</v>
      </c>
      <c r="P67" s="14">
        <v>90</v>
      </c>
      <c r="Q67" s="16">
        <v>90</v>
      </c>
      <c r="R67" s="14">
        <v>698</v>
      </c>
      <c r="S67" s="16">
        <v>694</v>
      </c>
      <c r="T67" s="14">
        <v>914</v>
      </c>
      <c r="U67" s="16">
        <v>895</v>
      </c>
      <c r="V67" s="14">
        <v>367</v>
      </c>
      <c r="W67" s="16">
        <v>353</v>
      </c>
      <c r="X67" s="14">
        <v>143</v>
      </c>
      <c r="Y67" s="16">
        <v>138</v>
      </c>
      <c r="Z67" s="14">
        <v>52</v>
      </c>
      <c r="AA67" s="16">
        <v>46</v>
      </c>
      <c r="AB67" s="14">
        <v>61</v>
      </c>
      <c r="AC67" s="16">
        <v>57</v>
      </c>
      <c r="AD67" s="14">
        <v>51</v>
      </c>
      <c r="AE67" s="16">
        <v>49</v>
      </c>
      <c r="AF67" s="14">
        <v>46</v>
      </c>
      <c r="AG67" s="16">
        <v>46</v>
      </c>
      <c r="AH67" s="14">
        <v>47</v>
      </c>
      <c r="AI67" s="16">
        <v>46</v>
      </c>
      <c r="AJ67" s="14">
        <v>41</v>
      </c>
      <c r="AK67" s="16">
        <v>41</v>
      </c>
      <c r="AL67" s="14">
        <v>36</v>
      </c>
      <c r="AM67" s="16">
        <v>36</v>
      </c>
      <c r="AN67" s="14">
        <v>49</v>
      </c>
      <c r="AO67" s="16">
        <v>48</v>
      </c>
      <c r="AP67" s="14">
        <v>39</v>
      </c>
      <c r="AQ67" s="16">
        <v>38</v>
      </c>
    </row>
    <row r="68" spans="1:43" s="6" customFormat="1" ht="12.75" customHeight="1" thickBot="1" x14ac:dyDescent="0.25">
      <c r="A68" s="46" t="s">
        <v>40</v>
      </c>
      <c r="B68" s="49">
        <v>631</v>
      </c>
      <c r="C68" s="16">
        <v>610</v>
      </c>
      <c r="D68" s="14">
        <v>830</v>
      </c>
      <c r="E68" s="16">
        <v>828</v>
      </c>
      <c r="F68" s="14">
        <v>933</v>
      </c>
      <c r="G68" s="16">
        <v>925</v>
      </c>
      <c r="H68" s="14">
        <v>2286</v>
      </c>
      <c r="I68" s="16">
        <v>2238</v>
      </c>
      <c r="J68" s="14">
        <v>3595</v>
      </c>
      <c r="K68" s="16">
        <v>3569</v>
      </c>
      <c r="L68" s="14">
        <v>2901</v>
      </c>
      <c r="M68" s="16">
        <v>2875</v>
      </c>
      <c r="N68" s="14">
        <v>2907</v>
      </c>
      <c r="O68" s="16">
        <v>2875</v>
      </c>
      <c r="P68" s="14">
        <v>3182</v>
      </c>
      <c r="Q68" s="16">
        <v>3160</v>
      </c>
      <c r="R68" s="14">
        <v>6226</v>
      </c>
      <c r="S68" s="16">
        <v>6147</v>
      </c>
      <c r="T68" s="14">
        <v>5885</v>
      </c>
      <c r="U68" s="16">
        <v>5708</v>
      </c>
      <c r="V68" s="14">
        <v>3531</v>
      </c>
      <c r="W68" s="16">
        <v>3372</v>
      </c>
      <c r="X68" s="14">
        <v>2138</v>
      </c>
      <c r="Y68" s="16">
        <v>2086</v>
      </c>
      <c r="Z68" s="14">
        <v>693</v>
      </c>
      <c r="AA68" s="16">
        <v>679</v>
      </c>
      <c r="AB68" s="14">
        <v>725</v>
      </c>
      <c r="AC68" s="16">
        <v>719</v>
      </c>
      <c r="AD68" s="14">
        <v>841</v>
      </c>
      <c r="AE68" s="16">
        <v>829</v>
      </c>
      <c r="AF68" s="14">
        <v>678</v>
      </c>
      <c r="AG68" s="16">
        <v>671</v>
      </c>
      <c r="AH68" s="14">
        <v>721</v>
      </c>
      <c r="AI68" s="16">
        <v>715</v>
      </c>
      <c r="AJ68" s="14">
        <v>666</v>
      </c>
      <c r="AK68" s="16">
        <v>664</v>
      </c>
      <c r="AL68" s="14">
        <v>722</v>
      </c>
      <c r="AM68" s="16">
        <v>718</v>
      </c>
      <c r="AN68" s="14">
        <v>719</v>
      </c>
      <c r="AO68" s="16">
        <v>714</v>
      </c>
      <c r="AP68" s="14">
        <v>621</v>
      </c>
      <c r="AQ68" s="16">
        <v>618</v>
      </c>
    </row>
    <row r="69" spans="1:43" s="6" customFormat="1" ht="12.75" customHeight="1" thickBot="1" x14ac:dyDescent="0.25">
      <c r="A69" s="46" t="s">
        <v>41</v>
      </c>
      <c r="B69" s="49">
        <v>14</v>
      </c>
      <c r="C69" s="16">
        <v>14</v>
      </c>
      <c r="D69" s="14">
        <v>17</v>
      </c>
      <c r="E69" s="16">
        <v>17</v>
      </c>
      <c r="F69" s="14">
        <v>14</v>
      </c>
      <c r="G69" s="16">
        <v>14</v>
      </c>
      <c r="H69" s="14">
        <v>15</v>
      </c>
      <c r="I69" s="16">
        <v>15</v>
      </c>
      <c r="J69" s="14">
        <v>1</v>
      </c>
      <c r="K69" s="16">
        <v>1</v>
      </c>
      <c r="L69" s="14">
        <v>6</v>
      </c>
      <c r="M69" s="16">
        <v>6</v>
      </c>
      <c r="N69" s="14">
        <v>2</v>
      </c>
      <c r="O69" s="16">
        <v>2</v>
      </c>
      <c r="P69" s="14">
        <v>4</v>
      </c>
      <c r="Q69" s="16">
        <v>4</v>
      </c>
      <c r="R69" s="14">
        <v>232</v>
      </c>
      <c r="S69" s="16">
        <v>227</v>
      </c>
      <c r="T69" s="14">
        <v>176</v>
      </c>
      <c r="U69" s="16">
        <v>174</v>
      </c>
      <c r="V69" s="14">
        <v>113</v>
      </c>
      <c r="W69" s="16">
        <v>100</v>
      </c>
      <c r="X69" s="14">
        <v>53</v>
      </c>
      <c r="Y69" s="16">
        <v>53</v>
      </c>
      <c r="Z69" s="14">
        <v>14</v>
      </c>
      <c r="AA69" s="16">
        <v>13</v>
      </c>
      <c r="AB69" s="14">
        <v>15</v>
      </c>
      <c r="AC69" s="16">
        <v>15</v>
      </c>
      <c r="AD69" s="14">
        <v>13</v>
      </c>
      <c r="AE69" s="16">
        <v>13</v>
      </c>
      <c r="AF69" s="14">
        <v>14</v>
      </c>
      <c r="AG69" s="16">
        <v>14</v>
      </c>
      <c r="AH69" s="14">
        <v>17</v>
      </c>
      <c r="AI69" s="16">
        <v>17</v>
      </c>
      <c r="AJ69" s="14">
        <v>18</v>
      </c>
      <c r="AK69" s="16">
        <v>18</v>
      </c>
      <c r="AL69" s="14">
        <v>12</v>
      </c>
      <c r="AM69" s="16">
        <v>12</v>
      </c>
      <c r="AN69" s="14">
        <v>10</v>
      </c>
      <c r="AO69" s="16">
        <v>10</v>
      </c>
      <c r="AP69" s="14">
        <v>9</v>
      </c>
      <c r="AQ69" s="16">
        <v>9</v>
      </c>
    </row>
    <row r="70" spans="1:43" s="6" customFormat="1" ht="12.75" customHeight="1" thickBot="1" x14ac:dyDescent="0.25">
      <c r="A70" s="47" t="s">
        <v>42</v>
      </c>
      <c r="B70" s="51">
        <v>3</v>
      </c>
      <c r="C70" s="17">
        <v>3</v>
      </c>
      <c r="D70" s="18">
        <v>6</v>
      </c>
      <c r="E70" s="19">
        <v>6</v>
      </c>
      <c r="F70" s="18">
        <v>5</v>
      </c>
      <c r="G70" s="19">
        <v>5</v>
      </c>
      <c r="H70" s="18">
        <v>13</v>
      </c>
      <c r="I70" s="19">
        <v>13</v>
      </c>
      <c r="J70" s="18">
        <v>7</v>
      </c>
      <c r="K70" s="19">
        <v>7</v>
      </c>
      <c r="L70" s="18">
        <v>5</v>
      </c>
      <c r="M70" s="19">
        <v>5</v>
      </c>
      <c r="N70" s="18">
        <v>3</v>
      </c>
      <c r="O70" s="19">
        <v>3</v>
      </c>
      <c r="P70" s="18">
        <v>3</v>
      </c>
      <c r="Q70" s="19">
        <v>3</v>
      </c>
      <c r="R70" s="18">
        <v>180</v>
      </c>
      <c r="S70" s="19">
        <v>174</v>
      </c>
      <c r="T70" s="18">
        <v>180</v>
      </c>
      <c r="U70" s="19">
        <v>175</v>
      </c>
      <c r="V70" s="18">
        <v>78</v>
      </c>
      <c r="W70" s="19">
        <v>74</v>
      </c>
      <c r="X70" s="18">
        <v>51</v>
      </c>
      <c r="Y70" s="19">
        <v>50</v>
      </c>
      <c r="Z70" s="18">
        <v>15</v>
      </c>
      <c r="AA70" s="19">
        <v>15</v>
      </c>
      <c r="AB70" s="18">
        <v>13</v>
      </c>
      <c r="AC70" s="19">
        <v>13</v>
      </c>
      <c r="AD70" s="18">
        <v>13</v>
      </c>
      <c r="AE70" s="19">
        <v>12</v>
      </c>
      <c r="AF70" s="18">
        <v>13</v>
      </c>
      <c r="AG70" s="19">
        <v>13</v>
      </c>
      <c r="AH70" s="18">
        <v>8</v>
      </c>
      <c r="AI70" s="19">
        <v>7</v>
      </c>
      <c r="AJ70" s="18">
        <v>7</v>
      </c>
      <c r="AK70" s="19">
        <v>7</v>
      </c>
      <c r="AL70" s="18">
        <v>8</v>
      </c>
      <c r="AM70" s="19">
        <v>7</v>
      </c>
      <c r="AN70" s="18">
        <v>9</v>
      </c>
      <c r="AO70" s="19">
        <v>9</v>
      </c>
      <c r="AP70" s="18">
        <v>6</v>
      </c>
      <c r="AQ70" s="19">
        <v>6</v>
      </c>
    </row>
    <row r="71" spans="1:43" s="6" customFormat="1" ht="22.5" customHeight="1" thickBot="1" x14ac:dyDescent="0.25">
      <c r="A71" s="52" t="s">
        <v>43</v>
      </c>
      <c r="B71" s="27">
        <f>SUM(B19:B70)</f>
        <v>45189</v>
      </c>
      <c r="C71" s="26">
        <f t="shared" ref="C71:M71" si="0">SUM(C19:C70)</f>
        <v>44714</v>
      </c>
      <c r="D71" s="27">
        <f t="shared" si="0"/>
        <v>48958</v>
      </c>
      <c r="E71" s="26">
        <f t="shared" si="0"/>
        <v>48624</v>
      </c>
      <c r="F71" s="27">
        <f t="shared" si="0"/>
        <v>58742</v>
      </c>
      <c r="G71" s="26">
        <f t="shared" si="0"/>
        <v>58100</v>
      </c>
      <c r="H71" s="27">
        <f>SUM(H19:H70)</f>
        <v>114259</v>
      </c>
      <c r="I71" s="26">
        <f t="shared" si="0"/>
        <v>113438</v>
      </c>
      <c r="J71" s="27">
        <f t="shared" si="0"/>
        <v>185410</v>
      </c>
      <c r="K71" s="26">
        <f t="shared" si="0"/>
        <v>184743</v>
      </c>
      <c r="L71" s="27">
        <f t="shared" si="0"/>
        <v>173487</v>
      </c>
      <c r="M71" s="26">
        <f t="shared" si="0"/>
        <v>172289</v>
      </c>
      <c r="N71" s="27">
        <f t="shared" ref="N71:U71" si="1">SUM(N19:N70)</f>
        <v>165219</v>
      </c>
      <c r="O71" s="26">
        <f t="shared" si="1"/>
        <v>164477</v>
      </c>
      <c r="P71" s="27">
        <f t="shared" si="1"/>
        <v>172950</v>
      </c>
      <c r="Q71" s="26">
        <f t="shared" si="1"/>
        <v>171799</v>
      </c>
      <c r="R71" s="27">
        <f t="shared" si="1"/>
        <v>320941</v>
      </c>
      <c r="S71" s="26">
        <f t="shared" si="1"/>
        <v>316536</v>
      </c>
      <c r="T71" s="27">
        <f t="shared" si="1"/>
        <v>304416</v>
      </c>
      <c r="U71" s="26">
        <f t="shared" si="1"/>
        <v>297415</v>
      </c>
      <c r="V71" s="27">
        <v>214613</v>
      </c>
      <c r="W71" s="26">
        <v>206314</v>
      </c>
      <c r="X71" s="27">
        <v>125058</v>
      </c>
      <c r="Y71" s="26">
        <v>117458</v>
      </c>
      <c r="Z71" s="27">
        <v>42777</v>
      </c>
      <c r="AA71" s="26">
        <v>38059</v>
      </c>
      <c r="AB71" s="27">
        <f>SUM(AB19:AB70)</f>
        <v>44967</v>
      </c>
      <c r="AC71" s="26">
        <f>SUM(AC19:AC70)</f>
        <v>37321</v>
      </c>
      <c r="AD71" s="27">
        <v>46986</v>
      </c>
      <c r="AE71" s="26">
        <v>45291</v>
      </c>
      <c r="AF71" s="27">
        <v>42383</v>
      </c>
      <c r="AG71" s="26">
        <v>40522</v>
      </c>
      <c r="AH71" s="27">
        <f>SUM(AH19:AH70)</f>
        <v>51245</v>
      </c>
      <c r="AI71" s="26">
        <f>SUM(AI19:AI70)</f>
        <v>50005</v>
      </c>
      <c r="AJ71" s="27">
        <v>46543</v>
      </c>
      <c r="AK71" s="27">
        <v>45764</v>
      </c>
      <c r="AL71" s="27">
        <v>49145</v>
      </c>
      <c r="AM71" s="27">
        <v>48430</v>
      </c>
      <c r="AN71" s="27">
        <f>SUM(AN19:AN70)</f>
        <v>53886</v>
      </c>
      <c r="AO71" s="27">
        <f>SUM(AO19:AO70)</f>
        <v>53338</v>
      </c>
      <c r="AP71" s="27">
        <f>SUM(AP19:AP70)</f>
        <v>45488</v>
      </c>
      <c r="AQ71" s="26">
        <f>SUM(AQ19:AQ70)</f>
        <v>44967</v>
      </c>
    </row>
    <row r="72" spans="1:43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43" x14ac:dyDescent="0.2">
      <c r="B73" s="12"/>
      <c r="C73" s="12"/>
    </row>
    <row r="74" spans="1:43" x14ac:dyDescent="0.2">
      <c r="B74" s="12"/>
      <c r="C74" s="12"/>
    </row>
  </sheetData>
  <mergeCells count="21">
    <mergeCell ref="N17:O17"/>
    <mergeCell ref="J17:K17"/>
    <mergeCell ref="L17:M17"/>
    <mergeCell ref="B17:C17"/>
    <mergeCell ref="D17:E17"/>
    <mergeCell ref="F17:G17"/>
    <mergeCell ref="H17:I17"/>
    <mergeCell ref="AP17:AQ17"/>
    <mergeCell ref="AN17:AO17"/>
    <mergeCell ref="AL17:AM17"/>
    <mergeCell ref="P17:Q17"/>
    <mergeCell ref="R17:S17"/>
    <mergeCell ref="T17:U17"/>
    <mergeCell ref="V17:W17"/>
    <mergeCell ref="AJ17:AK17"/>
    <mergeCell ref="X17:Y17"/>
    <mergeCell ref="AH17:AI17"/>
    <mergeCell ref="Z17:AA17"/>
    <mergeCell ref="AF17:AG17"/>
    <mergeCell ref="AB17:AC17"/>
    <mergeCell ref="AD17:AE17"/>
  </mergeCells>
  <pageMargins left="0.11811023622047245" right="0" top="0.19685039370078741" bottom="0" header="0.31496062992125984" footer="0.31496062992125984"/>
  <pageSetup paperSize="9" scale="57" orientation="landscape" r:id="rId1"/>
  <colBreaks count="1" manualBreakCount="1">
    <brk id="7" min="13" max="71" man="1"/>
  </colBreaks>
  <ignoredErrors>
    <ignoredError sqref="B71 C71:G7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2D30-520F-4B21-824D-7EAB49A947DE}">
  <sheetPr>
    <pageSetUpPr fitToPage="1"/>
  </sheetPr>
  <dimension ref="A13:AO74"/>
  <sheetViews>
    <sheetView zoomScaleNormal="100" workbookViewId="0"/>
  </sheetViews>
  <sheetFormatPr baseColWidth="10" defaultColWidth="11" defaultRowHeight="12.75" x14ac:dyDescent="0.2"/>
  <cols>
    <col min="1" max="1" width="19.75" style="1" customWidth="1"/>
    <col min="2" max="51" width="10.625" style="1" customWidth="1"/>
    <col min="52" max="16384" width="11" style="1"/>
  </cols>
  <sheetData>
    <row r="13" spans="1:31" s="6" customFormat="1" ht="14.25" customHeight="1" x14ac:dyDescent="0.2"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2.75" customHeight="1" x14ac:dyDescent="0.2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31" s="6" customFormat="1" x14ac:dyDescent="0.2"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s="6" customFormat="1" x14ac:dyDescent="0.2"/>
    <row r="17" spans="1:41" s="6" customFormat="1" ht="18" customHeight="1" x14ac:dyDescent="0.2">
      <c r="A17" s="1"/>
      <c r="B17" s="86" t="s">
        <v>46</v>
      </c>
      <c r="C17" s="87"/>
      <c r="D17" s="86" t="s">
        <v>46</v>
      </c>
      <c r="E17" s="87"/>
      <c r="F17" s="86" t="s">
        <v>46</v>
      </c>
      <c r="G17" s="87"/>
      <c r="H17" s="86" t="s">
        <v>46</v>
      </c>
      <c r="I17" s="87"/>
      <c r="J17" s="86" t="s">
        <v>46</v>
      </c>
      <c r="K17" s="87"/>
      <c r="L17" s="86" t="s">
        <v>46</v>
      </c>
      <c r="M17" s="87"/>
      <c r="N17" s="86" t="s">
        <v>46</v>
      </c>
      <c r="O17" s="87"/>
      <c r="P17" s="86" t="s">
        <v>46</v>
      </c>
      <c r="Q17" s="87"/>
      <c r="R17" s="86" t="s">
        <v>46</v>
      </c>
      <c r="S17" s="87"/>
      <c r="T17" s="86" t="s">
        <v>46</v>
      </c>
      <c r="U17" s="87"/>
      <c r="V17" s="86" t="s">
        <v>46</v>
      </c>
      <c r="W17" s="87"/>
      <c r="X17" s="86" t="s">
        <v>46</v>
      </c>
      <c r="Y17" s="87"/>
      <c r="Z17" s="86" t="s">
        <v>46</v>
      </c>
      <c r="AA17" s="87"/>
      <c r="AB17" s="86" t="s">
        <v>46</v>
      </c>
      <c r="AC17" s="87"/>
      <c r="AD17" s="86" t="s">
        <v>46</v>
      </c>
      <c r="AE17" s="87"/>
      <c r="AF17" s="86" t="s">
        <v>46</v>
      </c>
      <c r="AG17" s="87"/>
      <c r="AH17" s="86" t="s">
        <v>46</v>
      </c>
      <c r="AI17" s="87"/>
      <c r="AJ17" s="86" t="s">
        <v>46</v>
      </c>
      <c r="AK17" s="87"/>
      <c r="AL17" s="86" t="s">
        <v>46</v>
      </c>
      <c r="AM17" s="87"/>
      <c r="AN17" s="86" t="s">
        <v>46</v>
      </c>
      <c r="AO17" s="87"/>
    </row>
    <row r="18" spans="1:41" s="6" customFormat="1" ht="18" customHeight="1" thickBot="1" x14ac:dyDescent="0.25">
      <c r="A18" s="58"/>
      <c r="B18" s="88" t="s">
        <v>47</v>
      </c>
      <c r="C18" s="89"/>
      <c r="D18" s="88" t="s">
        <v>48</v>
      </c>
      <c r="E18" s="89"/>
      <c r="F18" s="88" t="s">
        <v>49</v>
      </c>
      <c r="G18" s="89"/>
      <c r="H18" s="88" t="s">
        <v>53</v>
      </c>
      <c r="I18" s="89"/>
      <c r="J18" s="88" t="s">
        <v>50</v>
      </c>
      <c r="K18" s="89"/>
      <c r="L18" s="88" t="s">
        <v>54</v>
      </c>
      <c r="M18" s="89"/>
      <c r="N18" s="88" t="s">
        <v>51</v>
      </c>
      <c r="O18" s="89"/>
      <c r="P18" s="88" t="s">
        <v>52</v>
      </c>
      <c r="Q18" s="89"/>
      <c r="R18" s="88" t="s">
        <v>55</v>
      </c>
      <c r="S18" s="89"/>
      <c r="T18" s="88" t="s">
        <v>56</v>
      </c>
      <c r="U18" s="89"/>
      <c r="V18" s="88" t="s">
        <v>73</v>
      </c>
      <c r="W18" s="89"/>
      <c r="X18" s="88" t="s">
        <v>75</v>
      </c>
      <c r="Y18" s="89"/>
      <c r="Z18" s="88" t="s">
        <v>76</v>
      </c>
      <c r="AA18" s="89"/>
      <c r="AB18" s="88" t="s">
        <v>77</v>
      </c>
      <c r="AC18" s="89"/>
      <c r="AD18" s="88" t="s">
        <v>81</v>
      </c>
      <c r="AE18" s="89"/>
      <c r="AF18" s="88" t="s">
        <v>82</v>
      </c>
      <c r="AG18" s="89"/>
      <c r="AH18" s="88" t="s">
        <v>92</v>
      </c>
      <c r="AI18" s="89"/>
      <c r="AJ18" s="88" t="s">
        <v>93</v>
      </c>
      <c r="AK18" s="89"/>
      <c r="AL18" s="88" t="s">
        <v>94</v>
      </c>
      <c r="AM18" s="89"/>
      <c r="AN18" s="88" t="s">
        <v>95</v>
      </c>
      <c r="AO18" s="89"/>
    </row>
    <row r="19" spans="1:41" s="6" customFormat="1" ht="12.75" customHeight="1" thickBot="1" x14ac:dyDescent="0.25">
      <c r="A19" s="59" t="s">
        <v>113</v>
      </c>
      <c r="B19" s="53">
        <f>+(Provincias!D19-Provincias!B19)/Provincias!B19</f>
        <v>0.38793103448275862</v>
      </c>
      <c r="C19" s="30">
        <f>+(Provincias!E19-Provincias!C19)/Provincias!C19</f>
        <v>0.37931034482758619</v>
      </c>
      <c r="D19" s="29">
        <f>+(Provincias!F19-Provincias!D19)/Provincias!D19</f>
        <v>0.36024844720496896</v>
      </c>
      <c r="E19" s="30">
        <f>+(Provincias!G19-Provincias!E19)/Provincias!E19</f>
        <v>0.36249999999999999</v>
      </c>
      <c r="F19" s="29">
        <f>+(Provincias!H19-Provincias!F19)/Provincias!F19</f>
        <v>0.11872146118721461</v>
      </c>
      <c r="G19" s="30">
        <f>+(Provincias!I19-Provincias!G19)/Provincias!G19</f>
        <v>9.1743119266055051E-2</v>
      </c>
      <c r="H19" s="29">
        <f>+(Provincias!J19-Provincias!H19)/Provincias!H19</f>
        <v>1.1224489795918366</v>
      </c>
      <c r="I19" s="30">
        <f>+(Provincias!K19-Provincias!I19)/Provincias!I19</f>
        <v>1.1848739495798319</v>
      </c>
      <c r="J19" s="29">
        <f>+(Provincias!L19-Provincias!J19)/Provincias!J19</f>
        <v>-0.26346153846153847</v>
      </c>
      <c r="K19" s="30">
        <f>+(Provincias!M19-Provincias!K19)/Provincias!K19</f>
        <v>-0.26346153846153847</v>
      </c>
      <c r="L19" s="29">
        <f>+(Provincias!N19-Provincias!L19)/Provincias!L19</f>
        <v>0.19321148825065274</v>
      </c>
      <c r="M19" s="30">
        <f>+(Provincias!O19-Provincias!M19)/Provincias!M19</f>
        <v>0.13838120104438642</v>
      </c>
      <c r="N19" s="29">
        <f>+(Provincias!P19-Provincias!N19)/Provincias!N19</f>
        <v>-0.52735229759299784</v>
      </c>
      <c r="O19" s="30">
        <f>+(Provincias!Q19-Provincias!O19)/Provincias!O19</f>
        <v>-0.50917431192660545</v>
      </c>
      <c r="P19" s="29">
        <f>+(Provincias!R19-Provincias!P19)/Provincias!P19</f>
        <v>4.7685185185185182</v>
      </c>
      <c r="Q19" s="30">
        <f>+(Provincias!S19-Provincias!Q19)/Provincias!Q19</f>
        <v>4.7196261682242993</v>
      </c>
      <c r="R19" s="29">
        <f>+(Provincias!T19-Provincias!R19)/Provincias!R19</f>
        <v>-7.9454253611556988E-2</v>
      </c>
      <c r="S19" s="30">
        <f>+(Provincias!U19-Provincias!S19)/Provincias!S19</f>
        <v>-9.0686274509803919E-2</v>
      </c>
      <c r="T19" s="29">
        <f>+(Provincias!V19-Provincias!T19)/Provincias!T19</f>
        <v>-0.34873583260680036</v>
      </c>
      <c r="U19" s="30">
        <f>+(Provincias!W19-Provincias!U19)/Provincias!U19</f>
        <v>-0.35579514824797842</v>
      </c>
      <c r="V19" s="29">
        <f>+(Provincias!X19-Provincias!V19)/Provincias!V19</f>
        <v>-0.49397590361445781</v>
      </c>
      <c r="W19" s="30">
        <f>+(Provincias!Y19-Provincias!W19)/Provincias!W19</f>
        <v>-0.50069735006973504</v>
      </c>
      <c r="X19" s="29">
        <f>+(Provincias!Z19-Provincias!X19)/Provincias!X19</f>
        <v>-0.75396825396825395</v>
      </c>
      <c r="Y19" s="30">
        <f>+(Provincias!AA19-Provincias!Y19)/Provincias!Y19</f>
        <v>-0.76256983240223464</v>
      </c>
      <c r="Z19" s="29">
        <f>+(Provincias!AB19-Provincias!Z19)/Provincias!Z19</f>
        <v>6.4516129032258063E-2</v>
      </c>
      <c r="AA19" s="30">
        <f>+(Provincias!AC19-Provincias!AA19)/Provincias!AA19</f>
        <v>0.12941176470588237</v>
      </c>
      <c r="AB19" s="29">
        <f>+(Provincias!AD19-Provincias!AB19)/Provincias!AB19</f>
        <v>4.0404040404040407E-2</v>
      </c>
      <c r="AC19" s="30">
        <f>+(Provincias!AE19-Provincias!AC19)/Provincias!AC19</f>
        <v>4.1666666666666664E-2</v>
      </c>
      <c r="AD19" s="29">
        <f>+(Provincias!AF19-Provincias!AD19)/Provincias!AD19</f>
        <v>-9.7087378640776698E-2</v>
      </c>
      <c r="AE19" s="30">
        <f>+(Provincias!AG19-Provincias!AE19)/Provincias!AE19</f>
        <v>-0.08</v>
      </c>
      <c r="AF19" s="29">
        <f>+(Provincias!AH19-Provincias!AF19)/Provincias!AF19</f>
        <v>3.2258064516129031E-2</v>
      </c>
      <c r="AG19" s="30">
        <f>+(Provincias!AI19-Provincias!AG19)/Provincias!AG19</f>
        <v>0</v>
      </c>
      <c r="AH19" s="29">
        <f>+(Provincias!AJ19-Provincias!AH19)/Provincias!AH19</f>
        <v>-0.20833333333333334</v>
      </c>
      <c r="AI19" s="30">
        <f>+(Provincias!AK19-Provincias!AI19)/Provincias!AI19</f>
        <v>-0.18478260869565216</v>
      </c>
      <c r="AJ19" s="29">
        <f>+(Provincias!AL19-Provincias!AJ19)/Provincias!AJ19</f>
        <v>-3.9473684210526314E-2</v>
      </c>
      <c r="AK19" s="30">
        <f>+(Provincias!AM19-Provincias!AK19)/Provincias!AK19</f>
        <v>-0.04</v>
      </c>
      <c r="AL19" s="29">
        <f>+(Provincias!AN19-Provincias!AL19)/Provincias!AL19</f>
        <v>8.2191780821917804E-2</v>
      </c>
      <c r="AM19" s="30">
        <f>+(Provincias!AO19-Provincias!AM19)/Provincias!AM19</f>
        <v>8.3333333333333329E-2</v>
      </c>
      <c r="AN19" s="29">
        <f>+(Provincias!AP19-Provincias!AN19)/Provincias!AN19</f>
        <v>-6.3291139240506333E-2</v>
      </c>
      <c r="AO19" s="30">
        <f>+(Provincias!AQ19-Provincias!AO19)/Provincias!AO19</f>
        <v>-8.9743589743589744E-2</v>
      </c>
    </row>
    <row r="20" spans="1:41" s="6" customFormat="1" ht="12.75" customHeight="1" thickBot="1" x14ac:dyDescent="0.25">
      <c r="A20" s="46" t="s">
        <v>0</v>
      </c>
      <c r="B20" s="54">
        <f>+(Provincias!D20-Provincias!B20)/Provincias!B20</f>
        <v>0.24</v>
      </c>
      <c r="C20" s="32">
        <f>+(Provincias!E20-Provincias!C20)/Provincias!C20</f>
        <v>0.24</v>
      </c>
      <c r="D20" s="31">
        <f>+(Provincias!F20-Provincias!D20)/Provincias!D20</f>
        <v>0</v>
      </c>
      <c r="E20" s="32">
        <f>+(Provincias!G20-Provincias!E20)/Provincias!E20</f>
        <v>0</v>
      </c>
      <c r="F20" s="31">
        <f>+(Provincias!H20-Provincias!F20)/Provincias!F20</f>
        <v>0.4838709677419355</v>
      </c>
      <c r="G20" s="32">
        <f>+(Provincias!I20-Provincias!G20)/Provincias!G20</f>
        <v>0.4838709677419355</v>
      </c>
      <c r="H20" s="31">
        <f>+(Provincias!J20-Provincias!H20)/Provincias!H20</f>
        <v>0.69565217391304346</v>
      </c>
      <c r="I20" s="32">
        <f>+(Provincias!K20-Provincias!I20)/Provincias!I20</f>
        <v>0.67391304347826086</v>
      </c>
      <c r="J20" s="31">
        <f>+(Provincias!L20-Provincias!J20)/Provincias!J20</f>
        <v>-0.12179487179487179</v>
      </c>
      <c r="K20" s="32">
        <f>+(Provincias!M20-Provincias!K20)/Provincias!K20</f>
        <v>-0.11038961038961038</v>
      </c>
      <c r="L20" s="31">
        <f>+(Provincias!N20-Provincias!L20)/Provincias!L20</f>
        <v>7.2992700729927001E-2</v>
      </c>
      <c r="M20" s="32">
        <f>+(Provincias!O20-Provincias!M20)/Provincias!M20</f>
        <v>7.2992700729927001E-2</v>
      </c>
      <c r="N20" s="31">
        <f>+(Provincias!P20-Provincias!N20)/Provincias!N20</f>
        <v>-0.55102040816326525</v>
      </c>
      <c r="O20" s="32">
        <f>+(Provincias!Q20-Provincias!O20)/Provincias!O20</f>
        <v>-0.55102040816326525</v>
      </c>
      <c r="P20" s="31">
        <f>+(Provincias!R20-Provincias!P20)/Provincias!P20</f>
        <v>20.272727272727273</v>
      </c>
      <c r="Q20" s="32">
        <f>+(Provincias!S20-Provincias!Q20)/Provincias!Q20</f>
        <v>20.121212121212121</v>
      </c>
      <c r="R20" s="31">
        <f>+(Provincias!T20-Provincias!R20)/Provincias!R20</f>
        <v>-9.9715099715099714E-3</v>
      </c>
      <c r="S20" s="32">
        <f>+(Provincias!U20-Provincias!S20)/Provincias!S20</f>
        <v>-1.5781922525107604E-2</v>
      </c>
      <c r="T20" s="31">
        <f>+(Provincias!V20-Provincias!T20)/Provincias!T20</f>
        <v>-0.40287769784172661</v>
      </c>
      <c r="U20" s="32">
        <f>+(Provincias!W20-Provincias!U20)/Provincias!U20</f>
        <v>-0.41763848396501457</v>
      </c>
      <c r="V20" s="31">
        <f>+(Provincias!X20-Provincias!V20)/Provincias!V20</f>
        <v>-0.47831325301204819</v>
      </c>
      <c r="W20" s="32">
        <f>+(Provincias!Y20-Provincias!W20)/Provincias!W20</f>
        <v>-0.47309136420525655</v>
      </c>
      <c r="X20" s="31">
        <f>+(Provincias!Z20-Provincias!X20)/Provincias!X20</f>
        <v>-0.65588914549653576</v>
      </c>
      <c r="Y20" s="32">
        <f>+(Provincias!AA20-Provincias!Y20)/Provincias!Y20</f>
        <v>-0.6555819477434679</v>
      </c>
      <c r="Z20" s="31">
        <f>+(Provincias!AB20-Provincias!Z20)/Provincias!Z20</f>
        <v>0.40939597315436244</v>
      </c>
      <c r="AA20" s="32">
        <f>+(Provincias!AC20-Provincias!AA20)/Provincias!AA20</f>
        <v>0.44137931034482758</v>
      </c>
      <c r="AB20" s="31">
        <f>+(Provincias!AD20-Provincias!AB20)/Provincias!AB20</f>
        <v>7.1428571428571425E-2</v>
      </c>
      <c r="AC20" s="32">
        <f>+(Provincias!AE20-Provincias!AC20)/Provincias!AC20</f>
        <v>7.1770334928229665E-2</v>
      </c>
      <c r="AD20" s="31">
        <f>+(Provincias!AF20-Provincias!AD20)/Provincias!AD20</f>
        <v>-0.1111111111111111</v>
      </c>
      <c r="AE20" s="32">
        <f>+(Provincias!AG20-Provincias!AE20)/Provincias!AE20</f>
        <v>-0.11160714285714286</v>
      </c>
      <c r="AF20" s="31">
        <f>+(Provincias!AH20-Provincias!AF20)/Provincias!AF20</f>
        <v>0</v>
      </c>
      <c r="AG20" s="32">
        <f>+(Provincias!AI20-Provincias!AG20)/Provincias!AG20</f>
        <v>-2.0100502512562814E-2</v>
      </c>
      <c r="AH20" s="31">
        <f>+(Provincias!AJ20-Provincias!AH20)/Provincias!AH20</f>
        <v>-0.16</v>
      </c>
      <c r="AI20" s="32">
        <f>+(Provincias!AK20-Provincias!AI20)/Provincias!AI20</f>
        <v>-0.13846153846153847</v>
      </c>
      <c r="AJ20" s="31">
        <f>+(Provincias!AL20-Provincias!AJ20)/Provincias!AJ20</f>
        <v>-0.14880952380952381</v>
      </c>
      <c r="AK20" s="32">
        <f>+(Provincias!AM20-Provincias!AK20)/Provincias!AK20</f>
        <v>-0.14880952380952381</v>
      </c>
      <c r="AL20" s="31">
        <f>+(Provincias!AN20-Provincias!AL20)/Provincias!AL20</f>
        <v>0.25174825174825177</v>
      </c>
      <c r="AM20" s="32">
        <f>+(Provincias!AO20-Provincias!AM20)/Provincias!AM20</f>
        <v>0.24475524475524477</v>
      </c>
      <c r="AN20" s="31">
        <f>+(Provincias!AP20-Provincias!AN20)/Provincias!AN20</f>
        <v>-0.16759776536312848</v>
      </c>
      <c r="AO20" s="32">
        <f>+(Provincias!AQ20-Provincias!AO20)/Provincias!AO20</f>
        <v>-0.17415730337078653</v>
      </c>
    </row>
    <row r="21" spans="1:41" s="6" customFormat="1" ht="12.75" customHeight="1" thickBot="1" x14ac:dyDescent="0.25">
      <c r="A21" s="46" t="s">
        <v>112</v>
      </c>
      <c r="B21" s="54">
        <f>+(Provincias!D21-Provincias!B21)/Provincias!B21</f>
        <v>0.40123881624225738</v>
      </c>
      <c r="C21" s="32">
        <f>+(Provincias!E21-Provincias!C21)/Provincias!C21</f>
        <v>0.40248962655601661</v>
      </c>
      <c r="D21" s="31">
        <f>+(Provincias!F21-Provincias!D21)/Provincias!D21</f>
        <v>0.58889980353634575</v>
      </c>
      <c r="E21" s="32">
        <f>+(Provincias!G21-Provincias!E21)/Provincias!E21</f>
        <v>0.59270216962524658</v>
      </c>
      <c r="F21" s="31">
        <f>+(Provincias!H21-Provincias!F21)/Provincias!F21</f>
        <v>0.41792890262751159</v>
      </c>
      <c r="G21" s="32">
        <f>+(Provincias!I21-Provincias!G21)/Provincias!G21</f>
        <v>0.40804953560371515</v>
      </c>
      <c r="H21" s="31">
        <f>+(Provincias!J21-Provincias!H21)/Provincias!H21</f>
        <v>1.3084804883366035</v>
      </c>
      <c r="I21" s="32">
        <f>+(Provincias!K21-Provincias!I21)/Provincias!I21</f>
        <v>1.3205804749340369</v>
      </c>
      <c r="J21" s="31">
        <f>+(Provincias!L21-Provincias!J21)/Provincias!J21</f>
        <v>-0.22938898857304751</v>
      </c>
      <c r="K21" s="32">
        <f>+(Provincias!M21-Provincias!K21)/Provincias!K21</f>
        <v>-0.22787568694333901</v>
      </c>
      <c r="L21" s="31">
        <f>+(Provincias!N21-Provincias!L21)/Provincias!L21</f>
        <v>9.9264705882352935E-3</v>
      </c>
      <c r="M21" s="32">
        <f>+(Provincias!O21-Provincias!M21)/Provincias!M21</f>
        <v>1.0676156583629894E-2</v>
      </c>
      <c r="N21" s="31">
        <f>+(Provincias!P21-Provincias!N21)/Provincias!N21</f>
        <v>0.33078509889576507</v>
      </c>
      <c r="O21" s="32">
        <f>+(Provincias!Q21-Provincias!O21)/Provincias!O21</f>
        <v>0.33098591549295775</v>
      </c>
      <c r="P21" s="31">
        <f>+(Provincias!R21-Provincias!P21)/Provincias!P21</f>
        <v>-0.43147624692258596</v>
      </c>
      <c r="Q21" s="32">
        <f>+(Provincias!S21-Provincias!Q21)/Provincias!Q21</f>
        <v>-0.44134282065316549</v>
      </c>
      <c r="R21" s="31">
        <f>+(Provincias!T21-Provincias!R21)/Provincias!R21</f>
        <v>-7.0248596631916599E-2</v>
      </c>
      <c r="S21" s="32">
        <f>+(Provincias!U21-Provincias!S21)/Provincias!S21</f>
        <v>-8.7524493794905289E-2</v>
      </c>
      <c r="T21" s="31">
        <f>+(Provincias!V21-Provincias!T21)/Provincias!T21</f>
        <v>-0.36415387269277211</v>
      </c>
      <c r="U21" s="32">
        <f>+(Provincias!W21-Provincias!U21)/Provincias!U21</f>
        <v>-0.36113099498926271</v>
      </c>
      <c r="V21" s="31">
        <f>+(Provincias!X21-Provincias!V21)/Provincias!V21</f>
        <v>-0.44465545306565385</v>
      </c>
      <c r="W21" s="32">
        <f>+(Provincias!Y21-Provincias!W21)/Provincias!W21</f>
        <v>-0.4492997198879552</v>
      </c>
      <c r="X21" s="31">
        <f>+(Provincias!Z21-Provincias!X21)/Provincias!X21</f>
        <v>-0.56765999022960434</v>
      </c>
      <c r="Y21" s="32">
        <f>+(Provincias!AA21-Provincias!Y21)/Provincias!Y21</f>
        <v>-0.57171922685656151</v>
      </c>
      <c r="Z21" s="31">
        <f>+(Provincias!AB21-Provincias!Z21)/Provincias!Z21</f>
        <v>-0.20338983050847459</v>
      </c>
      <c r="AA21" s="32">
        <f>+(Provincias!AC21-Provincias!AA21)/Provincias!AA21</f>
        <v>-0.19833729216152018</v>
      </c>
      <c r="AB21" s="31">
        <f>+(Provincias!AD21-Provincias!AB21)/Provincias!AB21</f>
        <v>9.0780141843971637E-2</v>
      </c>
      <c r="AC21" s="32">
        <f>+(Provincias!AE21-Provincias!AC21)/Provincias!AC21</f>
        <v>0.11259259259259259</v>
      </c>
      <c r="AD21" s="31">
        <f>+(Provincias!AF21-Provincias!AD21)/Provincias!AD21</f>
        <v>-0.17165149544863459</v>
      </c>
      <c r="AE21" s="32">
        <f>+(Provincias!AG21-Provincias!AE21)/Provincias!AE21</f>
        <v>-0.16245006657789615</v>
      </c>
      <c r="AF21" s="31">
        <f>+(Provincias!AH21-Provincias!AF21)/Provincias!AF21</f>
        <v>5.9654631083202514E-2</v>
      </c>
      <c r="AG21" s="32">
        <f>+(Provincias!AI21-Provincias!AG21)/Provincias!AG21</f>
        <v>6.2003179650238473E-2</v>
      </c>
      <c r="AH21" s="31">
        <f>+(Provincias!AJ21-Provincias!AH21)/Provincias!AH21</f>
        <v>-1.4814814814814815E-2</v>
      </c>
      <c r="AI21" s="32">
        <f>+(Provincias!AK21-Provincias!AI21)/Provincias!AI21</f>
        <v>-1.3473053892215569E-2</v>
      </c>
      <c r="AJ21" s="31">
        <f>+(Provincias!AL21-Provincias!AJ21)/Provincias!AJ21</f>
        <v>0.40150375939849625</v>
      </c>
      <c r="AK21" s="32">
        <f>+(Provincias!AM21-Provincias!AK21)/Provincias!AK21</f>
        <v>0.40667678300455234</v>
      </c>
      <c r="AL21" s="31">
        <f>+(Provincias!AN21-Provincias!AL21)/Provincias!AL21</f>
        <v>0.37875536480686695</v>
      </c>
      <c r="AM21" s="32">
        <f>+(Provincias!AO21-Provincias!AM21)/Provincias!AM21</f>
        <v>0.37648327939590076</v>
      </c>
      <c r="AN21" s="31">
        <f>+(Provincias!AP21-Provincias!AN21)/Provincias!AN21</f>
        <v>-0.18910505836575875</v>
      </c>
      <c r="AO21" s="32">
        <f>+(Provincias!AQ21-Provincias!AO21)/Provincias!AO21</f>
        <v>-0.18730407523510972</v>
      </c>
    </row>
    <row r="22" spans="1:41" s="6" customFormat="1" ht="12.75" customHeight="1" thickBot="1" x14ac:dyDescent="0.25">
      <c r="A22" s="46" t="s">
        <v>2</v>
      </c>
      <c r="B22" s="54">
        <f>+(Provincias!D22-Provincias!B22)/Provincias!B22</f>
        <v>-5.5679287305122498E-2</v>
      </c>
      <c r="C22" s="32">
        <f>+(Provincias!E22-Provincias!C22)/Provincias!C22</f>
        <v>-6.2780269058295965E-2</v>
      </c>
      <c r="D22" s="31">
        <f>+(Provincias!F22-Provincias!D22)/Provincias!D22</f>
        <v>0.29009433962264153</v>
      </c>
      <c r="E22" s="32">
        <f>+(Provincias!G22-Provincias!E22)/Provincias!E22</f>
        <v>0.30622009569377989</v>
      </c>
      <c r="F22" s="31">
        <f>+(Provincias!H22-Provincias!F22)/Provincias!F22</f>
        <v>1.1444241316270567</v>
      </c>
      <c r="G22" s="32">
        <f>+(Provincias!I22-Provincias!G22)/Provincias!G22</f>
        <v>1.1465201465201464</v>
      </c>
      <c r="H22" s="31">
        <f>+(Provincias!J22-Provincias!H22)/Provincias!H22</f>
        <v>0.60443307757885767</v>
      </c>
      <c r="I22" s="32">
        <f>+(Provincias!K22-Provincias!I22)/Provincias!I22</f>
        <v>0.60580204778156999</v>
      </c>
      <c r="J22" s="31">
        <f>+(Provincias!L22-Provincias!J22)/Provincias!J22</f>
        <v>-4.7821466524973436E-3</v>
      </c>
      <c r="K22" s="32">
        <f>+(Provincias!M22-Provincias!K22)/Provincias!K22</f>
        <v>-7.970244420828906E-3</v>
      </c>
      <c r="L22" s="31">
        <f>+(Provincias!N22-Provincias!L22)/Provincias!L22</f>
        <v>0.10517885744794447</v>
      </c>
      <c r="M22" s="32">
        <f>+(Provincias!O22-Provincias!M22)/Provincias!M22</f>
        <v>0.10873058382431709</v>
      </c>
      <c r="N22" s="31">
        <f>+(Provincias!P22-Provincias!N22)/Provincias!N22</f>
        <v>0.15990338164251208</v>
      </c>
      <c r="O22" s="32">
        <f>+(Provincias!Q22-Provincias!O22)/Provincias!O22</f>
        <v>0.14396135265700483</v>
      </c>
      <c r="P22" s="31">
        <f>+(Provincias!R22-Provincias!P22)/Provincias!P22</f>
        <v>0.61724281549354432</v>
      </c>
      <c r="Q22" s="32">
        <f>+(Provincias!S22-Provincias!Q22)/Provincias!Q22</f>
        <v>0.60388513513513509</v>
      </c>
      <c r="R22" s="31">
        <f>+(Provincias!T22-Provincias!R22)/Provincias!R22</f>
        <v>0.18619624002060262</v>
      </c>
      <c r="S22" s="32">
        <f>+(Provincias!U22-Provincias!S22)/Provincias!S22</f>
        <v>0.19246972090573986</v>
      </c>
      <c r="T22" s="31">
        <f>+(Provincias!V22-Provincias!T22)/Provincias!T22</f>
        <v>-0.13026487190620928</v>
      </c>
      <c r="U22" s="32">
        <f>+(Provincias!W22-Provincias!U22)/Provincias!U22</f>
        <v>-0.12982998454404945</v>
      </c>
      <c r="V22" s="31">
        <f>+(Provincias!X22-Provincias!V22)/Provincias!V22</f>
        <v>-0.5314528207688467</v>
      </c>
      <c r="W22" s="32">
        <f>+(Provincias!Y22-Provincias!W22)/Provincias!W22</f>
        <v>-0.55087541233189541</v>
      </c>
      <c r="X22" s="31">
        <f>+(Provincias!Z22-Provincias!X22)/Provincias!X22</f>
        <v>-0.82099094299413955</v>
      </c>
      <c r="Y22" s="32">
        <f>+(Provincias!AA22-Provincias!Y22)/Provincias!Y22</f>
        <v>-0.84406779661016951</v>
      </c>
      <c r="Z22" s="31">
        <f>+(Provincias!AB22-Provincias!Z22)/Provincias!Z22</f>
        <v>-0.20833333333333334</v>
      </c>
      <c r="AA22" s="32">
        <f>+(Provincias!AC22-Provincias!AA22)/Provincias!AA22</f>
        <v>-0.34057971014492755</v>
      </c>
      <c r="AB22" s="31">
        <f>+(Provincias!AD22-Provincias!AB22)/Provincias!AB22</f>
        <v>5.6390977443609019E-2</v>
      </c>
      <c r="AC22" s="32">
        <f>+(Provincias!AE22-Provincias!AC22)/Provincias!AC22</f>
        <v>0.38461538461538464</v>
      </c>
      <c r="AD22" s="31">
        <f>+(Provincias!AF22-Provincias!AD22)/Provincias!AD22</f>
        <v>-2.1352313167259787E-2</v>
      </c>
      <c r="AE22" s="32">
        <f>+(Provincias!AG22-Provincias!AE22)/Provincias!AE22</f>
        <v>-2.7777777777777776E-2</v>
      </c>
      <c r="AF22" s="31">
        <f>+(Provincias!AH22-Provincias!AF22)/Provincias!AF22</f>
        <v>0.10181818181818182</v>
      </c>
      <c r="AG22" s="32">
        <f>+(Provincias!AI22-Provincias!AG22)/Provincias!AG22</f>
        <v>9.3877551020408165E-2</v>
      </c>
      <c r="AH22" s="31">
        <f>+(Provincias!AJ22-Provincias!AH22)/Provincias!AH22</f>
        <v>-0.18811881188118812</v>
      </c>
      <c r="AI22" s="32">
        <f>+(Provincias!AK22-Provincias!AI22)/Provincias!AI22</f>
        <v>-0.22388059701492538</v>
      </c>
      <c r="AJ22" s="31">
        <f>+(Provincias!AL22-Provincias!AJ22)/Provincias!AJ22</f>
        <v>-6.097560975609756E-2</v>
      </c>
      <c r="AK22" s="32">
        <f>+(Provincias!AM22-Provincias!AK22)/Provincias!AK22</f>
        <v>4.807692307692308E-3</v>
      </c>
      <c r="AL22" s="31">
        <f>+(Provincias!AN22-Provincias!AL22)/Provincias!AL22</f>
        <v>5.1948051948051951E-2</v>
      </c>
      <c r="AM22" s="32">
        <f>+(Provincias!AO22-Provincias!AM22)/Provincias!AM22</f>
        <v>0.10047846889952153</v>
      </c>
      <c r="AN22" s="31">
        <f>+(Provincias!AP22-Provincias!AN22)/Provincias!AN22</f>
        <v>-0.1440329218106996</v>
      </c>
      <c r="AO22" s="32">
        <f>+(Provincias!AQ22-Provincias!AO22)/Provincias!AO22</f>
        <v>-0.13043478260869565</v>
      </c>
    </row>
    <row r="23" spans="1:41" s="6" customFormat="1" ht="12.75" customHeight="1" thickBot="1" x14ac:dyDescent="0.25">
      <c r="A23" s="46" t="s">
        <v>83</v>
      </c>
      <c r="B23" s="54">
        <f>+(Provincias!D23-Provincias!B23)/Provincias!B23</f>
        <v>0.95</v>
      </c>
      <c r="C23" s="32">
        <f>+(Provincias!E23-Provincias!C23)/Provincias!C23</f>
        <v>0.95</v>
      </c>
      <c r="D23" s="31">
        <f>+(Provincias!F23-Provincias!D23)/Provincias!D23</f>
        <v>-0.15384615384615385</v>
      </c>
      <c r="E23" s="32">
        <f>+(Provincias!G23-Provincias!E23)/Provincias!E23</f>
        <v>-0.15384615384615385</v>
      </c>
      <c r="F23" s="31">
        <f>+(Provincias!H23-Provincias!F23)/Provincias!F23</f>
        <v>3.9696969696969697</v>
      </c>
      <c r="G23" s="32">
        <f>+(Provincias!I23-Provincias!G23)/Provincias!G23</f>
        <v>3.9696969696969697</v>
      </c>
      <c r="H23" s="31">
        <f>+(Provincias!J23-Provincias!H23)/Provincias!H23</f>
        <v>0.87195121951219512</v>
      </c>
      <c r="I23" s="32">
        <f>+(Provincias!K23-Provincias!I23)/Provincias!I23</f>
        <v>0.82926829268292679</v>
      </c>
      <c r="J23" s="31">
        <f>+(Provincias!L23-Provincias!J23)/Provincias!J23</f>
        <v>-0.24104234527687296</v>
      </c>
      <c r="K23" s="32">
        <f>+(Provincias!M23-Provincias!K23)/Provincias!K23</f>
        <v>-0.26333333333333331</v>
      </c>
      <c r="L23" s="31">
        <f>+(Provincias!N23-Provincias!L23)/Provincias!L23</f>
        <v>-0.22317596566523606</v>
      </c>
      <c r="M23" s="32">
        <f>+(Provincias!O23-Provincias!M23)/Provincias!M23</f>
        <v>-0.18099547511312217</v>
      </c>
      <c r="N23" s="31">
        <f>+(Provincias!P23-Provincias!N23)/Provincias!N23</f>
        <v>-0.94475138121546964</v>
      </c>
      <c r="O23" s="32">
        <f>+(Provincias!Q23-Provincias!O23)/Provincias!O23</f>
        <v>-0.94475138121546964</v>
      </c>
      <c r="P23" s="31">
        <f>+(Provincias!R23-Provincias!P23)/Provincias!P23</f>
        <v>27.1</v>
      </c>
      <c r="Q23" s="32">
        <f>+(Provincias!S23-Provincias!Q23)/Provincias!Q23</f>
        <v>26.9</v>
      </c>
      <c r="R23" s="31">
        <f>+(Provincias!T23-Provincias!R23)/Provincias!R23</f>
        <v>-0.1494661921708185</v>
      </c>
      <c r="S23" s="32">
        <f>+(Provincias!U23-Provincias!S23)/Provincias!S23</f>
        <v>-0.16487455197132617</v>
      </c>
      <c r="T23" s="31">
        <f>+(Provincias!V23-Provincias!T23)/Provincias!T23</f>
        <v>-0.53138075313807531</v>
      </c>
      <c r="U23" s="32">
        <f>+(Provincias!W23-Provincias!U23)/Provincias!U23</f>
        <v>-0.55364806866952787</v>
      </c>
      <c r="V23" s="31">
        <f>+(Provincias!X23-Provincias!V23)/Provincias!V23</f>
        <v>-0.7142857142857143</v>
      </c>
      <c r="W23" s="32">
        <f>+(Provincias!Y23-Provincias!W23)/Provincias!W23</f>
        <v>-0.70192307692307687</v>
      </c>
      <c r="X23" s="31">
        <f>+(Provincias!Z23-Provincias!X23)/Provincias!X23</f>
        <v>-0.5</v>
      </c>
      <c r="Y23" s="32">
        <f>+(Provincias!AA23-Provincias!Y23)/Provincias!Y23</f>
        <v>-0.5161290322580645</v>
      </c>
      <c r="Z23" s="31">
        <f>+(Provincias!AB23-Provincias!Z23)/Provincias!Z23</f>
        <v>-6.25E-2</v>
      </c>
      <c r="AA23" s="32">
        <f>+(Provincias!AC23-Provincias!AA23)/Provincias!AA23</f>
        <v>-6.6666666666666666E-2</v>
      </c>
      <c r="AB23" s="31">
        <f>+(Provincias!AD23-Provincias!AB23)/Provincias!AB23</f>
        <v>6.6666666666666666E-2</v>
      </c>
      <c r="AC23" s="32">
        <f>+(Provincias!AE23-Provincias!AC23)/Provincias!AC23</f>
        <v>7.1428571428571425E-2</v>
      </c>
      <c r="AD23" s="31">
        <f>+(Provincias!AF23-Provincias!AD23)/Provincias!AD23</f>
        <v>-6.25E-2</v>
      </c>
      <c r="AE23" s="32">
        <f>+(Provincias!AG23-Provincias!AE23)/Provincias!AE23</f>
        <v>0</v>
      </c>
      <c r="AF23" s="31">
        <f>+(Provincias!AH23-Provincias!AF23)/Provincias!AF23</f>
        <v>0.26666666666666666</v>
      </c>
      <c r="AG23" s="32">
        <f>+(Provincias!AI23-Provincias!AG23)/Provincias!AG23</f>
        <v>0.26666666666666666</v>
      </c>
      <c r="AH23" s="31">
        <f>+(Provincias!AJ23-Provincias!AH23)/Provincias!AH23</f>
        <v>-0.31578947368421051</v>
      </c>
      <c r="AI23" s="32">
        <f>+(Provincias!AK23-Provincias!AI23)/Provincias!AI23</f>
        <v>-0.31578947368421051</v>
      </c>
      <c r="AJ23" s="31">
        <f>+(Provincias!AL23-Provincias!AJ23)/Provincias!AJ23</f>
        <v>-0.23076923076923078</v>
      </c>
      <c r="AK23" s="32">
        <f>+(Provincias!AM23-Provincias!AK23)/Provincias!AK23</f>
        <v>-0.23076923076923078</v>
      </c>
      <c r="AL23" s="31">
        <f>+(Provincias!AN23-Provincias!AL23)/Provincias!AL23</f>
        <v>0.3</v>
      </c>
      <c r="AM23" s="32">
        <f>+(Provincias!AO23-Provincias!AM23)/Provincias!AM23</f>
        <v>0.2</v>
      </c>
      <c r="AN23" s="31">
        <f>+(Provincias!AP23-Provincias!AN23)/Provincias!AN23</f>
        <v>-0.23076923076923078</v>
      </c>
      <c r="AO23" s="32">
        <f>+(Provincias!AQ23-Provincias!AO23)/Provincias!AO23</f>
        <v>-0.16666666666666666</v>
      </c>
    </row>
    <row r="24" spans="1:41" s="6" customFormat="1" ht="12.75" customHeight="1" thickBot="1" x14ac:dyDescent="0.25">
      <c r="A24" s="46" t="s">
        <v>3</v>
      </c>
      <c r="B24" s="54">
        <f>+(Provincias!D24-Provincias!B24)/Provincias!B24</f>
        <v>9.036144578313253E-2</v>
      </c>
      <c r="C24" s="32">
        <f>+(Provincias!E24-Provincias!C24)/Provincias!C24</f>
        <v>8.4337349397590355E-2</v>
      </c>
      <c r="D24" s="31">
        <f>+(Provincias!F24-Provincias!D24)/Provincias!D24</f>
        <v>0.143646408839779</v>
      </c>
      <c r="E24" s="32">
        <f>+(Provincias!G24-Provincias!E24)/Provincias!E24</f>
        <v>0.15</v>
      </c>
      <c r="F24" s="31">
        <f>+(Provincias!H24-Provincias!F24)/Provincias!F24</f>
        <v>0.92270531400966183</v>
      </c>
      <c r="G24" s="32">
        <f>+(Provincias!I24-Provincias!G24)/Provincias!G24</f>
        <v>0.91787439613526567</v>
      </c>
      <c r="H24" s="31">
        <f>+(Provincias!J24-Provincias!H24)/Provincias!H24</f>
        <v>0.24371859296482412</v>
      </c>
      <c r="I24" s="32">
        <f>+(Provincias!K24-Provincias!I24)/Provincias!I24</f>
        <v>0.24685138539042822</v>
      </c>
      <c r="J24" s="31">
        <f>+(Provincias!L24-Provincias!J24)/Provincias!J24</f>
        <v>-0.21818181818181817</v>
      </c>
      <c r="K24" s="32">
        <f>+(Provincias!M24-Provincias!K24)/Provincias!K24</f>
        <v>-0.2202020202020202</v>
      </c>
      <c r="L24" s="31">
        <f>+(Provincias!N24-Provincias!L24)/Provincias!L24</f>
        <v>8.2687338501291993E-2</v>
      </c>
      <c r="M24" s="32">
        <f>+(Provincias!O24-Provincias!M24)/Provincias!M24</f>
        <v>8.2901554404145081E-2</v>
      </c>
      <c r="N24" s="31">
        <f>+(Provincias!P24-Provincias!N24)/Provincias!N24</f>
        <v>-0.32935560859188545</v>
      </c>
      <c r="O24" s="32">
        <f>+(Provincias!Q24-Provincias!O24)/Provincias!O24</f>
        <v>-0.33014354066985646</v>
      </c>
      <c r="P24" s="31">
        <f>+(Provincias!R24-Provincias!P24)/Provincias!P24</f>
        <v>5.7402135231316729</v>
      </c>
      <c r="Q24" s="32">
        <f>+(Provincias!S24-Provincias!Q24)/Provincias!Q24</f>
        <v>5.6321428571428571</v>
      </c>
      <c r="R24" s="31">
        <f>+(Provincias!T24-Provincias!R24)/Provincias!R24</f>
        <v>-7.0749736008447736E-2</v>
      </c>
      <c r="S24" s="32">
        <f>+(Provincias!U24-Provincias!S24)/Provincias!S24</f>
        <v>-7.0543887991383947E-2</v>
      </c>
      <c r="T24" s="31">
        <f>+(Provincias!V24-Provincias!T24)/Provincias!T24</f>
        <v>-0.46704545454545454</v>
      </c>
      <c r="U24" s="32">
        <f>+(Provincias!W24-Provincias!U24)/Provincias!U24</f>
        <v>-0.47103128621089224</v>
      </c>
      <c r="V24" s="31">
        <f>+(Provincias!X24-Provincias!V24)/Provincias!V24</f>
        <v>-0.43710021321961623</v>
      </c>
      <c r="W24" s="32">
        <f>+(Provincias!Y24-Provincias!W24)/Provincias!W24</f>
        <v>-0.43483023001095289</v>
      </c>
      <c r="X24" s="31">
        <f>+(Provincias!Z24-Provincias!X24)/Provincias!X24</f>
        <v>-0.64204545454545459</v>
      </c>
      <c r="Y24" s="32">
        <f>+(Provincias!AA24-Provincias!Y24)/Provincias!Y24</f>
        <v>-0.64147286821705429</v>
      </c>
      <c r="Z24" s="31">
        <f>+(Provincias!AB24-Provincias!Z24)/Provincias!Z24</f>
        <v>0.22222222222222221</v>
      </c>
      <c r="AA24" s="32">
        <f>+(Provincias!AC24-Provincias!AA24)/Provincias!AA24</f>
        <v>0.24324324324324326</v>
      </c>
      <c r="AB24" s="31">
        <f>+(Provincias!AD24-Provincias!AB24)/Provincias!AB24</f>
        <v>-0.11255411255411256</v>
      </c>
      <c r="AC24" s="32">
        <f>+(Provincias!AE24-Provincias!AC24)/Provincias!AC24</f>
        <v>-0.11739130434782609</v>
      </c>
      <c r="AD24" s="31">
        <f>+(Provincias!AF24-Provincias!AD24)/Provincias!AD24</f>
        <v>-0.11707317073170732</v>
      </c>
      <c r="AE24" s="32">
        <f>+(Provincias!AG24-Provincias!AE24)/Provincias!AE24</f>
        <v>-0.10837438423645321</v>
      </c>
      <c r="AF24" s="31">
        <f>+(Provincias!AH24-Provincias!AF24)/Provincias!AF24</f>
        <v>-4.4198895027624308E-2</v>
      </c>
      <c r="AG24" s="32">
        <f>+(Provincias!AI24-Provincias!AG24)/Provincias!AG24</f>
        <v>-4.9723756906077346E-2</v>
      </c>
      <c r="AH24" s="31">
        <f>+(Provincias!AJ24-Provincias!AH24)/Provincias!AH24</f>
        <v>0.19653179190751446</v>
      </c>
      <c r="AI24" s="32">
        <f>+(Provincias!AK24-Provincias!AI24)/Provincias!AI24</f>
        <v>0.19186046511627908</v>
      </c>
      <c r="AJ24" s="31">
        <f>+(Provincias!AL24-Provincias!AJ24)/Provincias!AJ24</f>
        <v>-3.3816425120772944E-2</v>
      </c>
      <c r="AK24" s="32">
        <f>+(Provincias!AM24-Provincias!AK24)/Provincias!AK24</f>
        <v>-3.4146341463414637E-2</v>
      </c>
      <c r="AL24" s="31">
        <f>+(Provincias!AN24-Provincias!AL24)/Provincias!AL24</f>
        <v>0.1</v>
      </c>
      <c r="AM24" s="32">
        <f>+(Provincias!AO24-Provincias!AM24)/Provincias!AM24</f>
        <v>0.10606060606060606</v>
      </c>
      <c r="AN24" s="31">
        <f>+(Provincias!AP24-Provincias!AN24)/Provincias!AN24</f>
        <v>-0.22272727272727272</v>
      </c>
      <c r="AO24" s="32">
        <f>+(Provincias!AQ24-Provincias!AO24)/Provincias!AO24</f>
        <v>-0.22374429223744291</v>
      </c>
    </row>
    <row r="25" spans="1:41" s="6" customFormat="1" ht="12.75" customHeight="1" thickBot="1" x14ac:dyDescent="0.25">
      <c r="A25" s="46" t="s">
        <v>107</v>
      </c>
      <c r="B25" s="54">
        <f>+(Provincias!D25-Provincias!B25)/Provincias!B25</f>
        <v>0.11764705882352941</v>
      </c>
      <c r="C25" s="32">
        <f>+(Provincias!E25-Provincias!C25)/Provincias!C25</f>
        <v>0.12097812097812098</v>
      </c>
      <c r="D25" s="31">
        <f>+(Provincias!F25-Provincias!D25)/Provincias!D25</f>
        <v>0.10983981693363844</v>
      </c>
      <c r="E25" s="32">
        <f>+(Provincias!G25-Provincias!E25)/Provincias!E25</f>
        <v>0.11021814006888633</v>
      </c>
      <c r="F25" s="31">
        <f>+(Provincias!H25-Provincias!F25)/Provincias!F25</f>
        <v>1.0237113402061855</v>
      </c>
      <c r="G25" s="32">
        <f>+(Provincias!I25-Provincias!G25)/Provincias!G25</f>
        <v>1.0237849017580145</v>
      </c>
      <c r="H25" s="31">
        <f>+(Provincias!J25-Provincias!H25)/Provincias!H25</f>
        <v>0.31889964340295468</v>
      </c>
      <c r="I25" s="32">
        <f>+(Provincias!K25-Provincias!I25)/Provincias!I25</f>
        <v>0.31834440470107306</v>
      </c>
      <c r="J25" s="31">
        <f>+(Provincias!L25-Provincias!J25)/Provincias!J25</f>
        <v>9.4631131711085364E-2</v>
      </c>
      <c r="K25" s="32">
        <f>+(Provincias!M25-Provincias!K25)/Provincias!K25</f>
        <v>5.8139534883720929E-2</v>
      </c>
      <c r="L25" s="31">
        <f>+(Provincias!N25-Provincias!L25)/Provincias!L25</f>
        <v>-6.316160903316867E-2</v>
      </c>
      <c r="M25" s="32">
        <f>+(Provincias!O25-Provincias!M25)/Provincias!M25</f>
        <v>-2.8937728937728939E-2</v>
      </c>
      <c r="N25" s="31">
        <f>+(Provincias!P25-Provincias!N25)/Provincias!N25</f>
        <v>-0.37551789077212805</v>
      </c>
      <c r="O25" s="32">
        <f>+(Provincias!Q25-Provincias!O25)/Provincias!O25</f>
        <v>-0.38249717087891361</v>
      </c>
      <c r="P25" s="31">
        <f>+(Provincias!R25-Provincias!P25)/Provincias!P25</f>
        <v>2.9728588661037394</v>
      </c>
      <c r="Q25" s="32">
        <f>+(Provincias!S25-Provincias!Q25)/Provincias!Q25</f>
        <v>3.0024434941967013</v>
      </c>
      <c r="R25" s="31">
        <f>+(Provincias!T25-Provincias!R25)/Provincias!R25</f>
        <v>-0.10156368604827691</v>
      </c>
      <c r="S25" s="32">
        <f>+(Provincias!U25-Provincias!S25)/Provincias!S25</f>
        <v>-0.10836385836385837</v>
      </c>
      <c r="T25" s="31">
        <f>+(Provincias!V25-Provincias!T25)/Provincias!T25</f>
        <v>-0.50861777627576887</v>
      </c>
      <c r="U25" s="32">
        <f>+(Provincias!W25-Provincias!U25)/Provincias!U25</f>
        <v>-0.51900034234851078</v>
      </c>
      <c r="V25" s="31">
        <f>+(Provincias!X25-Provincias!V25)/Provincias!V25</f>
        <v>-0.33596973865199448</v>
      </c>
      <c r="W25" s="32">
        <f>+(Provincias!Y25-Provincias!W25)/Provincias!W25</f>
        <v>-0.32811387900355871</v>
      </c>
      <c r="X25" s="31">
        <f>+(Provincias!Z25-Provincias!X25)/Provincias!X25</f>
        <v>-0.65199378560331434</v>
      </c>
      <c r="Y25" s="32">
        <f>+(Provincias!AA25-Provincias!Y25)/Provincias!Y25</f>
        <v>-0.66790254237288138</v>
      </c>
      <c r="Z25" s="31">
        <f>+(Provincias!AB25-Provincias!Z25)/Provincias!Z25</f>
        <v>-0.10863095238095238</v>
      </c>
      <c r="AA25" s="32">
        <f>+(Provincias!AC25-Provincias!AA25)/Provincias!AA25</f>
        <v>-0.10845295055821372</v>
      </c>
      <c r="AB25" s="31">
        <f>+(Provincias!AD25-Provincias!AB25)/Provincias!AB25</f>
        <v>0.15692821368948248</v>
      </c>
      <c r="AC25" s="32">
        <f>+(Provincias!AE25-Provincias!AC25)/Provincias!AC25</f>
        <v>0.2075134168157424</v>
      </c>
      <c r="AD25" s="31">
        <f>+(Provincias!AF25-Provincias!AD25)/Provincias!AD25</f>
        <v>-7.5036075036075039E-2</v>
      </c>
      <c r="AE25" s="32">
        <f>+(Provincias!AG25-Provincias!AE25)/Provincias!AE25</f>
        <v>-9.9259259259259255E-2</v>
      </c>
      <c r="AF25" s="31">
        <f>+(Provincias!AH25-Provincias!AF25)/Provincias!AF25</f>
        <v>-0.13416536661466458</v>
      </c>
      <c r="AG25" s="32">
        <f>+(Provincias!AI25-Provincias!AG25)/Provincias!AG25</f>
        <v>-0.11348684210526316</v>
      </c>
      <c r="AH25" s="31">
        <f>+(Provincias!AJ25-Provincias!AH25)/Provincias!AH25</f>
        <v>-0.19459459459459461</v>
      </c>
      <c r="AI25" s="32">
        <f>+(Provincias!AK25-Provincias!AI25)/Provincias!AI25</f>
        <v>-0.18552875695732837</v>
      </c>
      <c r="AJ25" s="31">
        <f>+(Provincias!AL25-Provincias!AJ25)/Provincias!AJ25</f>
        <v>-2.4608501118568233E-2</v>
      </c>
      <c r="AK25" s="32">
        <f>+(Provincias!AM25-Provincias!AK25)/Provincias!AK25</f>
        <v>-2.0501138952164009E-2</v>
      </c>
      <c r="AL25" s="31">
        <f>+(Provincias!AN25-Provincias!AL25)/Provincias!AL25</f>
        <v>1.6055045871559634E-2</v>
      </c>
      <c r="AM25" s="32">
        <f>+(Provincias!AO25-Provincias!AM25)/Provincias!AM25</f>
        <v>1.3953488372093023E-2</v>
      </c>
      <c r="AN25" s="31">
        <f>+(Provincias!AP25-Provincias!AN25)/Provincias!AN25</f>
        <v>-0.16478555304740405</v>
      </c>
      <c r="AO25" s="32">
        <f>+(Provincias!AQ25-Provincias!AO25)/Provincias!AO25</f>
        <v>-0.1628440366972477</v>
      </c>
    </row>
    <row r="26" spans="1:41" s="6" customFormat="1" ht="12.75" customHeight="1" thickBot="1" x14ac:dyDescent="0.25">
      <c r="A26" s="46" t="s">
        <v>4</v>
      </c>
      <c r="B26" s="54">
        <f>+(Provincias!D26-Provincias!B26)/Provincias!B26</f>
        <v>0.13389851639446454</v>
      </c>
      <c r="C26" s="32">
        <f>+(Provincias!E26-Provincias!C26)/Provincias!C26</f>
        <v>0.1405166981726528</v>
      </c>
      <c r="D26" s="31">
        <f>+(Provincias!F26-Provincias!D26)/Provincias!D26</f>
        <v>0.23243540406816932</v>
      </c>
      <c r="E26" s="32">
        <f>+(Provincias!G26-Provincias!E26)/Provincias!E26</f>
        <v>0.22397790055248618</v>
      </c>
      <c r="F26" s="31">
        <f>+(Provincias!H26-Provincias!F26)/Provincias!F26</f>
        <v>1.4435721295387636</v>
      </c>
      <c r="G26" s="32">
        <f>+(Provincias!I26-Provincias!G26)/Provincias!G26</f>
        <v>1.4638440010833258</v>
      </c>
      <c r="H26" s="31">
        <f>+(Provincias!J26-Provincias!H26)/Provincias!H26</f>
        <v>0.32581234027017159</v>
      </c>
      <c r="I26" s="32">
        <f>+(Provincias!K26-Provincias!I26)/Provincias!I26</f>
        <v>0.32628609116224533</v>
      </c>
      <c r="J26" s="31">
        <f>+(Provincias!L26-Provincias!J26)/Provincias!J26</f>
        <v>-0.14559123203172331</v>
      </c>
      <c r="K26" s="32">
        <f>+(Provincias!M26-Provincias!K26)/Provincias!K26</f>
        <v>-0.15161477470508605</v>
      </c>
      <c r="L26" s="31">
        <f>+(Provincias!N26-Provincias!L26)/Provincias!L26</f>
        <v>-7.2936474683340316E-2</v>
      </c>
      <c r="M26" s="32">
        <f>+(Provincias!O26-Provincias!M26)/Provincias!M26</f>
        <v>-6.6364909309974268E-2</v>
      </c>
      <c r="N26" s="31">
        <f>+(Provincias!P26-Provincias!N26)/Provincias!N26</f>
        <v>0.16392017800027814</v>
      </c>
      <c r="O26" s="32">
        <f>+(Provincias!Q26-Provincias!O26)/Provincias!O26</f>
        <v>0.16323113947891599</v>
      </c>
      <c r="P26" s="31">
        <f>+(Provincias!R26-Provincias!P26)/Provincias!P26</f>
        <v>0.54762687057558468</v>
      </c>
      <c r="Q26" s="32">
        <f>+(Provincias!S26-Provincias!Q26)/Provincias!Q26</f>
        <v>0.50607178195556357</v>
      </c>
      <c r="R26" s="31">
        <f>+(Provincias!T26-Provincias!R26)/Provincias!R26</f>
        <v>3.0957481713083591E-2</v>
      </c>
      <c r="S26" s="32">
        <f>+(Provincias!U26-Provincias!S26)/Provincias!S26</f>
        <v>5.0528579107686794E-2</v>
      </c>
      <c r="T26" s="31">
        <f>+(Provincias!V26-Provincias!T26)/Provincias!T26</f>
        <v>-0.12344384746429039</v>
      </c>
      <c r="U26" s="32">
        <f>+(Provincias!W26-Provincias!U26)/Provincias!U26</f>
        <v>-0.15682149828491293</v>
      </c>
      <c r="V26" s="31">
        <f>+(Provincias!X26-Provincias!V26)/Provincias!V26</f>
        <v>-0.40633876513679174</v>
      </c>
      <c r="W26" s="32">
        <f>+(Provincias!Y26-Provincias!W26)/Provincias!W26</f>
        <v>-0.4627573496358896</v>
      </c>
      <c r="X26" s="31">
        <f>+(Provincias!Z26-Provincias!X26)/Provincias!X26</f>
        <v>-0.57901931863150702</v>
      </c>
      <c r="Y26" s="32">
        <f>+(Provincias!AA26-Provincias!Y26)/Provincias!Y26</f>
        <v>-0.56779483746810022</v>
      </c>
      <c r="Z26" s="31">
        <f>+(Provincias!AB26-Provincias!Z26)/Provincias!Z26</f>
        <v>4.7684156554435142E-2</v>
      </c>
      <c r="AA26" s="32">
        <f>+(Provincias!AC26-Provincias!AA26)/Provincias!AA26</f>
        <v>6.7273255251185757E-2</v>
      </c>
      <c r="AB26" s="31">
        <f>+(Provincias!AD26-Provincias!AB26)/Provincias!AB26</f>
        <v>-0.17414355628058728</v>
      </c>
      <c r="AC26" s="32">
        <f>+(Provincias!AE26-Provincias!AC26)/Provincias!AC26</f>
        <v>-0.13413749319789589</v>
      </c>
      <c r="AD26" s="31">
        <f>+(Provincias!AF26-Provincias!AD26)/Provincias!AD26</f>
        <v>0.12158024691358024</v>
      </c>
      <c r="AE26" s="32">
        <f>+(Provincias!AG26-Provincias!AE26)/Provincias!AE26</f>
        <v>0.15952655284382528</v>
      </c>
      <c r="AF26" s="31">
        <f>+(Provincias!AH26-Provincias!AF26)/Provincias!AF26</f>
        <v>0.25634026065516025</v>
      </c>
      <c r="AG26" s="32">
        <f>+(Provincias!AI26-Provincias!AG26)/Provincias!AG26</f>
        <v>0.26124661246612468</v>
      </c>
      <c r="AH26" s="31">
        <f>+(Provincias!AJ26-Provincias!AH26)/Provincias!AH26</f>
        <v>-0.27497021097637908</v>
      </c>
      <c r="AI26" s="32">
        <f>+(Provincias!AK26-Provincias!AI26)/Provincias!AI26</f>
        <v>-0.28548918493052572</v>
      </c>
      <c r="AJ26" s="31">
        <f>+(Provincias!AL26-Provincias!AJ26)/Provincias!AJ26</f>
        <v>-0.13621423047177109</v>
      </c>
      <c r="AK26" s="32">
        <f>+(Provincias!AM26-Provincias!AK26)/Provincias!AK26</f>
        <v>-0.14113873295910184</v>
      </c>
      <c r="AL26" s="31">
        <f>+(Provincias!AN26-Provincias!AL26)/Provincias!AL26</f>
        <v>7.2747621712367094E-3</v>
      </c>
      <c r="AM26" s="32">
        <f>+(Provincias!AO26-Provincias!AM26)/Provincias!AM26</f>
        <v>2.2642390289449112E-2</v>
      </c>
      <c r="AN26" s="31">
        <f>+(Provincias!AP26-Provincias!AN26)/Provincias!AN26</f>
        <v>-0.28655555555555556</v>
      </c>
      <c r="AO26" s="32">
        <f>+(Provincias!AQ26-Provincias!AO26)/Provincias!AO26</f>
        <v>-0.29399680438256104</v>
      </c>
    </row>
    <row r="27" spans="1:41" s="6" customFormat="1" ht="12.75" customHeight="1" thickBot="1" x14ac:dyDescent="0.25">
      <c r="A27" s="46" t="s">
        <v>5</v>
      </c>
      <c r="B27" s="54">
        <f>+(Provincias!D27-Provincias!B27)/Provincias!B27</f>
        <v>0.14912280701754385</v>
      </c>
      <c r="C27" s="32">
        <f>+(Provincias!E27-Provincias!C27)/Provincias!C27</f>
        <v>0.15929203539823009</v>
      </c>
      <c r="D27" s="31">
        <f>+(Provincias!F27-Provincias!D27)/Provincias!D27</f>
        <v>0.17557251908396945</v>
      </c>
      <c r="E27" s="32">
        <f>+(Provincias!G27-Provincias!E27)/Provincias!E27</f>
        <v>0.11450381679389313</v>
      </c>
      <c r="F27" s="31">
        <f>+(Provincias!H27-Provincias!F27)/Provincias!F27</f>
        <v>0.87012987012987009</v>
      </c>
      <c r="G27" s="32">
        <f>+(Provincias!I27-Provincias!G27)/Provincias!G27</f>
        <v>0.9726027397260274</v>
      </c>
      <c r="H27" s="31">
        <f>+(Provincias!J27-Provincias!H27)/Provincias!H27</f>
        <v>1.2673611111111112</v>
      </c>
      <c r="I27" s="32">
        <f>+(Provincias!K27-Provincias!I27)/Provincias!I27</f>
        <v>1.2465277777777777</v>
      </c>
      <c r="J27" s="31">
        <f>+(Provincias!L27-Provincias!J27)/Provincias!J27</f>
        <v>-4.5941807044410414E-2</v>
      </c>
      <c r="K27" s="32">
        <f>+(Provincias!M27-Provincias!K27)/Provincias!K27</f>
        <v>-3.7094281298299843E-2</v>
      </c>
      <c r="L27" s="31">
        <f>+(Provincias!N27-Provincias!L27)/Provincias!L27</f>
        <v>4.1733547351524881E-2</v>
      </c>
      <c r="M27" s="32">
        <f>+(Provincias!O27-Provincias!M27)/Provincias!M27</f>
        <v>2.7287319422150885E-2</v>
      </c>
      <c r="N27" s="31">
        <f>+(Provincias!P27-Provincias!N27)/Provincias!N27</f>
        <v>-0.70261941448382126</v>
      </c>
      <c r="O27" s="32">
        <f>+(Provincias!Q27-Provincias!O27)/Provincias!O27</f>
        <v>-0.70468750000000002</v>
      </c>
      <c r="P27" s="31">
        <f>+(Provincias!R27-Provincias!P27)/Provincias!P27</f>
        <v>8.5854922279792749</v>
      </c>
      <c r="Q27" s="32">
        <f>+(Provincias!S27-Provincias!Q27)/Provincias!Q27</f>
        <v>8.6825396825396819</v>
      </c>
      <c r="R27" s="31">
        <f>+(Provincias!T27-Provincias!R27)/Provincias!R27</f>
        <v>0.10216216216216216</v>
      </c>
      <c r="S27" s="32">
        <f>+(Provincias!U27-Provincias!S27)/Provincias!S27</f>
        <v>8.5792349726775963E-2</v>
      </c>
      <c r="T27" s="31">
        <f>+(Provincias!V27-Provincias!T27)/Provincias!T27</f>
        <v>-0.57282981853849924</v>
      </c>
      <c r="U27" s="32">
        <f>+(Provincias!W27-Provincias!U27)/Provincias!U27</f>
        <v>-0.58429793658782081</v>
      </c>
      <c r="V27" s="31">
        <f>+(Provincias!X27-Provincias!V27)/Provincias!V27</f>
        <v>-0.4925373134328358</v>
      </c>
      <c r="W27" s="32">
        <f>+(Provincias!Y27-Provincias!W27)/Provincias!W27</f>
        <v>-0.48426150121065376</v>
      </c>
      <c r="X27" s="31">
        <f>+(Provincias!Z27-Provincias!X27)/Provincias!X27</f>
        <v>-0.78959276018099545</v>
      </c>
      <c r="Y27" s="32">
        <f>+(Provincias!AA27-Provincias!Y27)/Provincias!Y27</f>
        <v>-0.78873239436619713</v>
      </c>
      <c r="Z27" s="31">
        <f>+(Provincias!AB27-Provincias!Z27)/Provincias!Z27</f>
        <v>0.16129032258064516</v>
      </c>
      <c r="AA27" s="32">
        <f>+(Provincias!AC27-Provincias!AA27)/Provincias!AA27</f>
        <v>0.12222222222222222</v>
      </c>
      <c r="AB27" s="31">
        <f>+(Provincias!AD27-Provincias!AB27)/Provincias!AB27</f>
        <v>-5.5555555555555552E-2</v>
      </c>
      <c r="AC27" s="32">
        <f>+(Provincias!AE27-Provincias!AC27)/Provincias!AC27</f>
        <v>0</v>
      </c>
      <c r="AD27" s="31">
        <f>+(Provincias!AF27-Provincias!AD27)/Provincias!AD27</f>
        <v>-0.12745098039215685</v>
      </c>
      <c r="AE27" s="32">
        <f>+(Provincias!AG27-Provincias!AE27)/Provincias!AE27</f>
        <v>-0.13861386138613863</v>
      </c>
      <c r="AF27" s="31">
        <f>+(Provincias!AH27-Provincias!AF27)/Provincias!AF27</f>
        <v>6.741573033707865E-2</v>
      </c>
      <c r="AG27" s="32">
        <f>+(Provincias!AI27-Provincias!AG27)/Provincias!AG27</f>
        <v>8.0459770114942528E-2</v>
      </c>
      <c r="AH27" s="31">
        <f>+(Provincias!AJ27-Provincias!AH27)/Provincias!AH27</f>
        <v>-3.1578947368421054E-2</v>
      </c>
      <c r="AI27" s="32">
        <f>+(Provincias!AK27-Provincias!AI27)/Provincias!AI27</f>
        <v>-3.1914893617021274E-2</v>
      </c>
      <c r="AJ27" s="31">
        <f>+(Provincias!AL27-Provincias!AJ27)/Provincias!AJ27</f>
        <v>5.434782608695652E-2</v>
      </c>
      <c r="AK27" s="32">
        <f>+(Provincias!AM27-Provincias!AK27)/Provincias!AK27</f>
        <v>4.3956043956043959E-2</v>
      </c>
      <c r="AL27" s="31">
        <f>+(Provincias!AN27-Provincias!AL27)/Provincias!AL27</f>
        <v>-0.1134020618556701</v>
      </c>
      <c r="AM27" s="32">
        <f>+(Provincias!AO27-Provincias!AM27)/Provincias!AM27</f>
        <v>-0.12631578947368421</v>
      </c>
      <c r="AN27" s="31">
        <f>+(Provincias!AP27-Provincias!AN27)/Provincias!AN27</f>
        <v>-0.19767441860465115</v>
      </c>
      <c r="AO27" s="32">
        <f>+(Provincias!AQ27-Provincias!AO27)/Provincias!AO27</f>
        <v>-0.18072289156626506</v>
      </c>
    </row>
    <row r="28" spans="1:41" s="6" customFormat="1" ht="12.75" customHeight="1" thickBot="1" x14ac:dyDescent="0.25">
      <c r="A28" s="46" t="s">
        <v>84</v>
      </c>
      <c r="B28" s="54">
        <f>+(Provincias!D28-Provincias!B28)/Provincias!B28</f>
        <v>-0.22935779816513763</v>
      </c>
      <c r="C28" s="32">
        <f>+(Provincias!E28-Provincias!C28)/Provincias!C28</f>
        <v>-0.22935779816513763</v>
      </c>
      <c r="D28" s="31">
        <f>+(Provincias!F28-Provincias!D28)/Provincias!D28</f>
        <v>0.45238095238095238</v>
      </c>
      <c r="E28" s="32">
        <f>+(Provincias!G28-Provincias!E28)/Provincias!E28</f>
        <v>0.44047619047619047</v>
      </c>
      <c r="F28" s="31">
        <f>+(Provincias!H28-Provincias!F28)/Provincias!F28</f>
        <v>1.2868852459016393</v>
      </c>
      <c r="G28" s="32">
        <f>+(Provincias!I28-Provincias!G28)/Provincias!G28</f>
        <v>1.2727272727272727</v>
      </c>
      <c r="H28" s="31">
        <f>+(Provincias!J28-Provincias!H28)/Provincias!H28</f>
        <v>0.59139784946236562</v>
      </c>
      <c r="I28" s="32">
        <f>+(Provincias!K28-Provincias!I28)/Provincias!I28</f>
        <v>0.61454545454545451</v>
      </c>
      <c r="J28" s="31">
        <f>+(Provincias!L28-Provincias!J28)/Provincias!J28</f>
        <v>0.44819819819819817</v>
      </c>
      <c r="K28" s="32">
        <f>+(Provincias!M28-Provincias!K28)/Provincias!K28</f>
        <v>0.44819819819819817</v>
      </c>
      <c r="L28" s="31">
        <f>+(Provincias!N28-Provincias!L28)/Provincias!L28</f>
        <v>-0.20839813374805599</v>
      </c>
      <c r="M28" s="32">
        <f>+(Provincias!O28-Provincias!M28)/Provincias!M28</f>
        <v>-0.20839813374805599</v>
      </c>
      <c r="N28" s="31">
        <f>+(Provincias!P28-Provincias!N28)/Provincias!N28</f>
        <v>-0.8801571709233792</v>
      </c>
      <c r="O28" s="32">
        <f>+(Provincias!Q28-Provincias!O28)/Provincias!O28</f>
        <v>-0.88605108055009818</v>
      </c>
      <c r="P28" s="31">
        <f>+(Provincias!R28-Provincias!P28)/Provincias!P28</f>
        <v>19.803278688524589</v>
      </c>
      <c r="Q28" s="32">
        <f>+(Provincias!S28-Provincias!Q28)/Provincias!Q28</f>
        <v>20.672413793103448</v>
      </c>
      <c r="R28" s="31">
        <f>+(Provincias!T28-Provincias!R28)/Provincias!R28</f>
        <v>-2.6004728132387706E-2</v>
      </c>
      <c r="S28" s="32">
        <f>+(Provincias!U28-Provincias!S28)/Provincias!S28</f>
        <v>-3.7390612569610182E-2</v>
      </c>
      <c r="T28" s="31">
        <f>+(Provincias!V28-Provincias!T28)/Provincias!T28</f>
        <v>-0.53883495145631066</v>
      </c>
      <c r="U28" s="32">
        <f>+(Provincias!W28-Provincias!U28)/Provincias!U28</f>
        <v>-0.55371900826446285</v>
      </c>
      <c r="V28" s="31">
        <f>+(Provincias!X28-Provincias!V28)/Provincias!V28</f>
        <v>-0.52631578947368418</v>
      </c>
      <c r="W28" s="32">
        <f>+(Provincias!Y28-Provincias!W28)/Provincias!W28</f>
        <v>-0.51296296296296295</v>
      </c>
      <c r="X28" s="31">
        <f>+(Provincias!Z28-Provincias!X28)/Provincias!X28</f>
        <v>-0.63703703703703707</v>
      </c>
      <c r="Y28" s="32">
        <f>+(Provincias!AA28-Provincias!Y28)/Provincias!Y28</f>
        <v>-0.63498098859315588</v>
      </c>
      <c r="Z28" s="31">
        <f>+(Provincias!AB28-Provincias!Z28)/Provincias!Z28</f>
        <v>0.34693877551020408</v>
      </c>
      <c r="AA28" s="32">
        <f>+(Provincias!AC28-Provincias!AA28)/Provincias!AA28</f>
        <v>0.34375</v>
      </c>
      <c r="AB28" s="31">
        <f>+(Provincias!AD28-Provincias!AB28)/Provincias!AB28</f>
        <v>-6.0606060606060608E-2</v>
      </c>
      <c r="AC28" s="32">
        <f>+(Provincias!AE28-Provincias!AC28)/Provincias!AC28</f>
        <v>-5.4263565891472867E-2</v>
      </c>
      <c r="AD28" s="31">
        <f>+(Provincias!AF28-Provincias!AD28)/Provincias!AD28</f>
        <v>-0.4838709677419355</v>
      </c>
      <c r="AE28" s="32">
        <f>+(Provincias!AG28-Provincias!AE28)/Provincias!AE28</f>
        <v>-0.48360655737704916</v>
      </c>
      <c r="AF28" s="31">
        <f>+(Provincias!AH28-Provincias!AF28)/Provincias!AF28</f>
        <v>0.265625</v>
      </c>
      <c r="AG28" s="32">
        <f>+(Provincias!AI28-Provincias!AG28)/Provincias!AG28</f>
        <v>0.26984126984126983</v>
      </c>
      <c r="AH28" s="31">
        <f>+(Provincias!AJ28-Provincias!AH28)/Provincias!AH28</f>
        <v>4.9382716049382713E-2</v>
      </c>
      <c r="AI28" s="32">
        <f>+(Provincias!AK28-Provincias!AI28)/Provincias!AI28</f>
        <v>0.05</v>
      </c>
      <c r="AJ28" s="31">
        <f>+(Provincias!AL28-Provincias!AJ28)/Provincias!AJ28</f>
        <v>-0.2</v>
      </c>
      <c r="AK28" s="32">
        <f>+(Provincias!AM28-Provincias!AK28)/Provincias!AK28</f>
        <v>-0.19047619047619047</v>
      </c>
      <c r="AL28" s="31">
        <f>+(Provincias!AN28-Provincias!AL28)/Provincias!AL28</f>
        <v>0.20588235294117646</v>
      </c>
      <c r="AM28" s="32">
        <f>+(Provincias!AO28-Provincias!AM28)/Provincias!AM28</f>
        <v>0.20588235294117646</v>
      </c>
      <c r="AN28" s="31">
        <f>+(Provincias!AP28-Provincias!AN28)/Provincias!AN28</f>
        <v>0.25609756097560976</v>
      </c>
      <c r="AO28" s="32">
        <f>+(Provincias!AQ28-Provincias!AO28)/Provincias!AO28</f>
        <v>0.2073170731707317</v>
      </c>
    </row>
    <row r="29" spans="1:41" s="6" customFormat="1" ht="12.75" customHeight="1" thickBot="1" x14ac:dyDescent="0.25">
      <c r="A29" s="46" t="s">
        <v>85</v>
      </c>
      <c r="B29" s="54">
        <f>+(Provincias!D29-Provincias!B29)/Provincias!B29</f>
        <v>-6.2111801242236024E-2</v>
      </c>
      <c r="C29" s="32">
        <f>+(Provincias!E29-Provincias!C29)/Provincias!C29</f>
        <v>-4.4303797468354431E-2</v>
      </c>
      <c r="D29" s="31">
        <f>+(Provincias!F29-Provincias!D29)/Provincias!D29</f>
        <v>0.41059602649006621</v>
      </c>
      <c r="E29" s="32">
        <f>+(Provincias!G29-Provincias!E29)/Provincias!E29</f>
        <v>0.39072847682119205</v>
      </c>
      <c r="F29" s="31">
        <f>+(Provincias!H29-Provincias!F29)/Provincias!F29</f>
        <v>9.3896713615023469E-2</v>
      </c>
      <c r="G29" s="32">
        <f>+(Provincias!I29-Provincias!G29)/Provincias!G29</f>
        <v>9.0476190476190474E-2</v>
      </c>
      <c r="H29" s="31">
        <f>+(Provincias!J29-Provincias!H29)/Provincias!H29</f>
        <v>-0.14592274678111589</v>
      </c>
      <c r="I29" s="32">
        <f>+(Provincias!K29-Provincias!I29)/Provincias!I29</f>
        <v>-0.13537117903930132</v>
      </c>
      <c r="J29" s="31">
        <f>+(Provincias!L29-Provincias!J29)/Provincias!J29</f>
        <v>1.507537688442211E-2</v>
      </c>
      <c r="K29" s="32">
        <f>+(Provincias!M29-Provincias!K29)/Provincias!K29</f>
        <v>2.0202020202020204E-2</v>
      </c>
      <c r="L29" s="31">
        <f>+(Provincias!N29-Provincias!L29)/Provincias!L29</f>
        <v>-4.9504950495049507E-2</v>
      </c>
      <c r="M29" s="32">
        <f>+(Provincias!O29-Provincias!M29)/Provincias!M29</f>
        <v>-5.9405940594059403E-2</v>
      </c>
      <c r="N29" s="31">
        <f>+(Provincias!P29-Provincias!N29)/Provincias!N29</f>
        <v>-0.13541666666666666</v>
      </c>
      <c r="O29" s="32">
        <f>+(Provincias!Q29-Provincias!O29)/Provincias!O29</f>
        <v>-0.15263157894736842</v>
      </c>
      <c r="P29" s="31">
        <f>+(Provincias!R29-Provincias!P29)/Provincias!P29</f>
        <v>16.716867469879517</v>
      </c>
      <c r="Q29" s="32">
        <f>+(Provincias!S29-Provincias!Q29)/Provincias!Q29</f>
        <v>17.099378881987576</v>
      </c>
      <c r="R29" s="31">
        <f>+(Provincias!T29-Provincias!R29)/Provincias!R29</f>
        <v>2.4481468888133288E-2</v>
      </c>
      <c r="S29" s="32">
        <f>+(Provincias!U29-Provincias!S29)/Provincias!S29</f>
        <v>1.5785861358956762E-2</v>
      </c>
      <c r="T29" s="31">
        <f>+(Provincias!V29-Provincias!T29)/Provincias!T29</f>
        <v>-0.5034848987719881</v>
      </c>
      <c r="U29" s="32">
        <f>+(Provincias!W29-Provincias!U29)/Provincias!U29</f>
        <v>-0.51418918918918921</v>
      </c>
      <c r="V29" s="31">
        <f>+(Provincias!X29-Provincias!V29)/Provincias!V29</f>
        <v>-0.45855614973262032</v>
      </c>
      <c r="W29" s="32">
        <f>+(Provincias!Y29-Provincias!W29)/Provincias!W29</f>
        <v>-0.46731571627260082</v>
      </c>
      <c r="X29" s="31">
        <f>+(Provincias!Z29-Provincias!X29)/Provincias!X29</f>
        <v>-0.70617283950617282</v>
      </c>
      <c r="Y29" s="32">
        <f>+(Provincias!AA29-Provincias!Y29)/Provincias!Y29</f>
        <v>-0.7310704960835509</v>
      </c>
      <c r="Z29" s="31">
        <f>+(Provincias!AB29-Provincias!Z29)/Provincias!Z29</f>
        <v>3.3613445378151259E-2</v>
      </c>
      <c r="AA29" s="32">
        <f>+(Provincias!AC29-Provincias!AA29)/Provincias!AA29</f>
        <v>0.1553398058252427</v>
      </c>
      <c r="AB29" s="31">
        <f>+(Provincias!AD29-Provincias!AB29)/Provincias!AB29</f>
        <v>1.2195121951219513E-2</v>
      </c>
      <c r="AC29" s="32">
        <f>+(Provincias!AE29-Provincias!AC29)/Provincias!AC29</f>
        <v>3.7815126050420166E-2</v>
      </c>
      <c r="AD29" s="31">
        <f>+(Provincias!AF29-Provincias!AD29)/Provincias!AD29</f>
        <v>-0.13654618473895583</v>
      </c>
      <c r="AE29" s="32">
        <f>+(Provincias!AG29-Provincias!AE29)/Provincias!AE29</f>
        <v>-0.145748987854251</v>
      </c>
      <c r="AF29" s="31">
        <f>+(Provincias!AH29-Provincias!AF29)/Provincias!AF29</f>
        <v>0.33953488372093021</v>
      </c>
      <c r="AG29" s="32">
        <f>+(Provincias!AI29-Provincias!AG29)/Provincias!AG29</f>
        <v>0.36018957345971564</v>
      </c>
      <c r="AH29" s="31">
        <f>+(Provincias!AJ29-Provincias!AH29)/Provincias!AH29</f>
        <v>-6.9444444444444448E-2</v>
      </c>
      <c r="AI29" s="32">
        <f>+(Provincias!AK29-Provincias!AI29)/Provincias!AI29</f>
        <v>-7.6655052264808357E-2</v>
      </c>
      <c r="AJ29" s="31">
        <f>+(Provincias!AL29-Provincias!AJ29)/Provincias!AJ29</f>
        <v>-5.2238805970149252E-2</v>
      </c>
      <c r="AK29" s="32">
        <f>+(Provincias!AM29-Provincias!AK29)/Provincias!AK29</f>
        <v>-4.9056603773584909E-2</v>
      </c>
      <c r="AL29" s="31">
        <f>+(Provincias!AN29-Provincias!AL29)/Provincias!AL29</f>
        <v>8.2677165354330714E-2</v>
      </c>
      <c r="AM29" s="32">
        <f>+(Provincias!AO29-Provincias!AM29)/Provincias!AM29</f>
        <v>7.1428571428571425E-2</v>
      </c>
      <c r="AN29" s="31">
        <f>+(Provincias!AP29-Provincias!AN29)/Provincias!AN29</f>
        <v>-0.33454545454545453</v>
      </c>
      <c r="AO29" s="32">
        <f>+(Provincias!AQ29-Provincias!AO29)/Provincias!AO29</f>
        <v>-0.34444444444444444</v>
      </c>
    </row>
    <row r="30" spans="1:41" s="6" customFormat="1" ht="12.75" customHeight="1" thickBot="1" x14ac:dyDescent="0.25">
      <c r="A30" s="46" t="s">
        <v>6</v>
      </c>
      <c r="B30" s="54">
        <f>+(Provincias!D30-Provincias!B30)/Provincias!B30</f>
        <v>-0.31677018633540371</v>
      </c>
      <c r="C30" s="32">
        <f>+(Provincias!E30-Provincias!C30)/Provincias!C30</f>
        <v>-0.33540372670807456</v>
      </c>
      <c r="D30" s="31">
        <f>+(Provincias!F30-Provincias!D30)/Provincias!D30</f>
        <v>0.36818181818181817</v>
      </c>
      <c r="E30" s="32">
        <f>+(Provincias!G30-Provincias!E30)/Provincias!E30</f>
        <v>0.3925233644859813</v>
      </c>
      <c r="F30" s="31">
        <f>+(Provincias!H30-Provincias!F30)/Provincias!F30</f>
        <v>0.30564784053156147</v>
      </c>
      <c r="G30" s="32">
        <f>+(Provincias!I30-Provincias!G30)/Provincias!G30</f>
        <v>0.22483221476510068</v>
      </c>
      <c r="H30" s="31">
        <f>+(Provincias!J30-Provincias!H30)/Provincias!H30</f>
        <v>0.65394402035623411</v>
      </c>
      <c r="I30" s="32">
        <f>+(Provincias!K30-Provincias!I30)/Provincias!I30</f>
        <v>0.76164383561643834</v>
      </c>
      <c r="J30" s="31">
        <f>+(Provincias!L30-Provincias!J30)/Provincias!J30</f>
        <v>-0.39846153846153848</v>
      </c>
      <c r="K30" s="32">
        <f>+(Provincias!M30-Provincias!K30)/Provincias!K30</f>
        <v>-0.40124416796267498</v>
      </c>
      <c r="L30" s="31">
        <f>+(Provincias!N30-Provincias!L30)/Provincias!L30</f>
        <v>-7.6726342710997444E-3</v>
      </c>
      <c r="M30" s="32">
        <f>+(Provincias!O30-Provincias!M30)/Provincias!M30</f>
        <v>-5.1948051948051948E-3</v>
      </c>
      <c r="N30" s="31">
        <f>+(Provincias!P30-Provincias!N30)/Provincias!N30</f>
        <v>-2.5773195876288658E-2</v>
      </c>
      <c r="O30" s="32">
        <f>+(Provincias!Q30-Provincias!O30)/Provincias!O30</f>
        <v>-9.1383812010443863E-2</v>
      </c>
      <c r="P30" s="31">
        <f>+(Provincias!R30-Provincias!P30)/Provincias!P30</f>
        <v>6.833333333333333</v>
      </c>
      <c r="Q30" s="32">
        <f>+(Provincias!S30-Provincias!Q30)/Provincias!Q30</f>
        <v>7.4482758620689653</v>
      </c>
      <c r="R30" s="31">
        <f>+(Provincias!T30-Provincias!R30)/Provincias!R30</f>
        <v>-1.1482607227288078E-2</v>
      </c>
      <c r="S30" s="32">
        <f>+(Provincias!U30-Provincias!S30)/Provincias!S30</f>
        <v>-2.5510204081632654E-2</v>
      </c>
      <c r="T30" s="31">
        <f>+(Provincias!V30-Provincias!T30)/Provincias!T30</f>
        <v>-0.33891356337546974</v>
      </c>
      <c r="U30" s="32">
        <f>+(Provincias!W30-Provincias!U30)/Provincias!U30</f>
        <v>-0.343804537521815</v>
      </c>
      <c r="V30" s="31">
        <f>+(Provincias!X30-Provincias!V30)/Provincias!V30</f>
        <v>-0.49819121447028425</v>
      </c>
      <c r="W30" s="32">
        <f>+(Provincias!Y30-Provincias!W30)/Provincias!W30</f>
        <v>-0.49893617021276598</v>
      </c>
      <c r="X30" s="31">
        <f>+(Provincias!Z30-Provincias!X30)/Provincias!X30</f>
        <v>-0.78063851699279097</v>
      </c>
      <c r="Y30" s="32">
        <f>+(Provincias!AA30-Provincias!Y30)/Provincias!Y30</f>
        <v>-0.80148619957537159</v>
      </c>
      <c r="Z30" s="31">
        <f>+(Provincias!AB30-Provincias!Z30)/Provincias!Z30</f>
        <v>-0.10328638497652583</v>
      </c>
      <c r="AA30" s="32">
        <f>+(Provincias!AC30-Provincias!AA30)/Provincias!AA30</f>
        <v>-7.4866310160427801E-2</v>
      </c>
      <c r="AB30" s="31">
        <f>+(Provincias!AD30-Provincias!AB30)/Provincias!AB30</f>
        <v>-5.2356020942408377E-2</v>
      </c>
      <c r="AC30" s="32">
        <f>+(Provincias!AE30-Provincias!AC30)/Provincias!AC30</f>
        <v>1.1560693641618497E-2</v>
      </c>
      <c r="AD30" s="31">
        <f>+(Provincias!AF30-Provincias!AD30)/Provincias!AD30</f>
        <v>-0.143646408839779</v>
      </c>
      <c r="AE30" s="32">
        <f>+(Provincias!AG30-Provincias!AE30)/Provincias!AE30</f>
        <v>-0.13142857142857142</v>
      </c>
      <c r="AF30" s="31">
        <f>+(Provincias!AH30-Provincias!AF30)/Provincias!AF30</f>
        <v>6.4516129032258064E-3</v>
      </c>
      <c r="AG30" s="32">
        <f>+(Provincias!AI30-Provincias!AG30)/Provincias!AG30</f>
        <v>6.5789473684210523E-3</v>
      </c>
      <c r="AH30" s="31">
        <f>+(Provincias!AJ30-Provincias!AH30)/Provincias!AH30</f>
        <v>-6.4102564102564097E-2</v>
      </c>
      <c r="AI30" s="32">
        <f>+(Provincias!AK30-Provincias!AI30)/Provincias!AI30</f>
        <v>-7.1895424836601302E-2</v>
      </c>
      <c r="AJ30" s="31">
        <f>+(Provincias!AL30-Provincias!AJ30)/Provincias!AJ30</f>
        <v>4.7945205479452052E-2</v>
      </c>
      <c r="AK30" s="32">
        <f>+(Provincias!AM30-Provincias!AK30)/Provincias!AK30</f>
        <v>6.3380281690140844E-2</v>
      </c>
      <c r="AL30" s="31">
        <f>+(Provincias!AN30-Provincias!AL30)/Provincias!AL30</f>
        <v>0</v>
      </c>
      <c r="AM30" s="32">
        <f>+(Provincias!AO30-Provincias!AM30)/Provincias!AM30</f>
        <v>-6.6225165562913907E-3</v>
      </c>
      <c r="AN30" s="31">
        <f>+(Provincias!AP30-Provincias!AN30)/Provincias!AN30</f>
        <v>-0.34640522875816993</v>
      </c>
      <c r="AO30" s="32">
        <f>+(Provincias!AQ30-Provincias!AO30)/Provincias!AO30</f>
        <v>-0.35333333333333333</v>
      </c>
    </row>
    <row r="31" spans="1:41" s="6" customFormat="1" ht="12.75" customHeight="1" thickBot="1" x14ac:dyDescent="0.25">
      <c r="A31" s="46" t="s">
        <v>7</v>
      </c>
      <c r="B31" s="54">
        <f>+(Provincias!D31-Provincias!B31)/Provincias!B31</f>
        <v>1</v>
      </c>
      <c r="C31" s="32">
        <f>+(Provincias!E31-Provincias!C31)/Provincias!C31</f>
        <v>1.0526315789473684</v>
      </c>
      <c r="D31" s="31">
        <f>+(Provincias!F31-Provincias!D31)/Provincias!D31</f>
        <v>-0.10256410256410256</v>
      </c>
      <c r="E31" s="32">
        <f>+(Provincias!G31-Provincias!E31)/Provincias!E31</f>
        <v>-0.10256410256410256</v>
      </c>
      <c r="F31" s="31">
        <f>+(Provincias!H31-Provincias!F31)/Provincias!F31</f>
        <v>0.52857142857142858</v>
      </c>
      <c r="G31" s="32">
        <f>+(Provincias!I31-Provincias!G31)/Provincias!G31</f>
        <v>0.5</v>
      </c>
      <c r="H31" s="31">
        <f>+(Provincias!J31-Provincias!H31)/Provincias!H31</f>
        <v>0.77570093457943923</v>
      </c>
      <c r="I31" s="32">
        <f>+(Provincias!K31-Provincias!I31)/Provincias!I31</f>
        <v>0.80952380952380953</v>
      </c>
      <c r="J31" s="31">
        <f>+(Provincias!L31-Provincias!J31)/Provincias!J31</f>
        <v>-0.22105263157894736</v>
      </c>
      <c r="K31" s="32">
        <f>+(Provincias!M31-Provincias!K31)/Provincias!K31</f>
        <v>-0.22105263157894736</v>
      </c>
      <c r="L31" s="31">
        <f>+(Provincias!N31-Provincias!L31)/Provincias!L31</f>
        <v>-0.14864864864864866</v>
      </c>
      <c r="M31" s="32">
        <f>+(Provincias!O31-Provincias!M31)/Provincias!M31</f>
        <v>-0.14864864864864866</v>
      </c>
      <c r="N31" s="31">
        <f>+(Provincias!P31-Provincias!N31)/Provincias!N31</f>
        <v>-0.34126984126984128</v>
      </c>
      <c r="O31" s="32">
        <f>+(Provincias!Q31-Provincias!O31)/Provincias!O31</f>
        <v>-0.34126984126984128</v>
      </c>
      <c r="P31" s="31">
        <f>+(Provincias!R31-Provincias!P31)/Provincias!P31</f>
        <v>21.325301204819276</v>
      </c>
      <c r="Q31" s="32">
        <f>+(Provincias!S31-Provincias!Q31)/Provincias!Q31</f>
        <v>21.036144578313252</v>
      </c>
      <c r="R31" s="31">
        <f>+(Provincias!T31-Provincias!R31)/Provincias!R31</f>
        <v>-0.2077711818672423</v>
      </c>
      <c r="S31" s="32">
        <f>+(Provincias!U31-Provincias!S31)/Provincias!S31</f>
        <v>-0.217058501913614</v>
      </c>
      <c r="T31" s="31">
        <f>+(Provincias!V31-Provincias!T31)/Provincias!T31</f>
        <v>-0.54495912806539515</v>
      </c>
      <c r="U31" s="32">
        <f>+(Provincias!W31-Provincias!U31)/Provincias!U31</f>
        <v>-0.55237430167597767</v>
      </c>
      <c r="V31" s="31">
        <f>+(Provincias!X31-Provincias!V31)/Provincias!V31</f>
        <v>-0.44610778443113774</v>
      </c>
      <c r="W31" s="32">
        <f>+(Provincias!Y31-Provincias!W31)/Provincias!W31</f>
        <v>-0.44617784711388453</v>
      </c>
      <c r="X31" s="31">
        <f>+(Provincias!Z31-Provincias!X31)/Provincias!X31</f>
        <v>-0.67297297297297298</v>
      </c>
      <c r="Y31" s="32">
        <f>+(Provincias!AA31-Provincias!Y31)/Provincias!Y31</f>
        <v>-0.6732394366197183</v>
      </c>
      <c r="Z31" s="31">
        <f>+(Provincias!AB31-Provincias!Z31)/Provincias!Z31</f>
        <v>0.28925619834710742</v>
      </c>
      <c r="AA31" s="32">
        <f>+(Provincias!AC31-Provincias!AA31)/Provincias!AA31</f>
        <v>0.33620689655172414</v>
      </c>
      <c r="AB31" s="31">
        <f>+(Provincias!AD31-Provincias!AB31)/Provincias!AB31</f>
        <v>-0.13461538461538461</v>
      </c>
      <c r="AC31" s="32">
        <f>+(Provincias!AE31-Provincias!AC31)/Provincias!AC31</f>
        <v>-0.14838709677419354</v>
      </c>
      <c r="AD31" s="31">
        <f>+(Provincias!AF31-Provincias!AD31)/Provincias!AD31</f>
        <v>-7.4074074074074077E-3</v>
      </c>
      <c r="AE31" s="32">
        <f>+(Provincias!AG31-Provincias!AE31)/Provincias!AE31</f>
        <v>7.575757575757576E-3</v>
      </c>
      <c r="AF31" s="31">
        <f>+(Provincias!AH31-Provincias!AF31)/Provincias!AF31</f>
        <v>7.4626865671641784E-2</v>
      </c>
      <c r="AG31" s="32">
        <f>+(Provincias!AI31-Provincias!AG31)/Provincias!AG31</f>
        <v>6.7669172932330823E-2</v>
      </c>
      <c r="AH31" s="31">
        <f>+(Provincias!AJ31-Provincias!AH31)/Provincias!AH31</f>
        <v>-0.21527777777777779</v>
      </c>
      <c r="AI31" s="32">
        <f>+(Provincias!AK31-Provincias!AI31)/Provincias!AI31</f>
        <v>-0.22535211267605634</v>
      </c>
      <c r="AJ31" s="31">
        <f>+(Provincias!AL31-Provincias!AJ31)/Provincias!AJ31</f>
        <v>-7.9646017699115043E-2</v>
      </c>
      <c r="AK31" s="32">
        <f>+(Provincias!AM31-Provincias!AK31)/Provincias!AK31</f>
        <v>-6.363636363636363E-2</v>
      </c>
      <c r="AL31" s="31">
        <f>+(Provincias!AN31-Provincias!AL31)/Provincias!AL31</f>
        <v>0.11538461538461539</v>
      </c>
      <c r="AM31" s="32">
        <f>+(Provincias!AO31-Provincias!AM31)/Provincias!AM31</f>
        <v>0.10679611650485436</v>
      </c>
      <c r="AN31" s="31">
        <f>+(Provincias!AP31-Provincias!AN31)/Provincias!AN31</f>
        <v>-0.16379310344827586</v>
      </c>
      <c r="AO31" s="32">
        <f>+(Provincias!AQ31-Provincias!AO31)/Provincias!AO31</f>
        <v>-0.14912280701754385</v>
      </c>
    </row>
    <row r="32" spans="1:41" s="6" customFormat="1" ht="12.75" customHeight="1" thickBot="1" x14ac:dyDescent="0.25">
      <c r="A32" s="46" t="s">
        <v>8</v>
      </c>
      <c r="B32" s="54">
        <f>+(Provincias!D32-Provincias!B32)/Provincias!B32</f>
        <v>-3.0379746835443037E-2</v>
      </c>
      <c r="C32" s="32">
        <f>+(Provincias!E32-Provincias!C32)/Provincias!C32</f>
        <v>2.6246719160104987E-3</v>
      </c>
      <c r="D32" s="31">
        <f>+(Provincias!F32-Provincias!D32)/Provincias!D32</f>
        <v>4.6997389033942558E-2</v>
      </c>
      <c r="E32" s="32">
        <f>+(Provincias!G32-Provincias!E32)/Provincias!E32</f>
        <v>3.6649214659685861E-2</v>
      </c>
      <c r="F32" s="31">
        <f>+(Provincias!H32-Provincias!F32)/Provincias!F32</f>
        <v>1.5810473815461346</v>
      </c>
      <c r="G32" s="32">
        <f>+(Provincias!I32-Provincias!G32)/Provincias!G32</f>
        <v>1.6035353535353536</v>
      </c>
      <c r="H32" s="31">
        <f>+(Provincias!J32-Provincias!H32)/Provincias!H32</f>
        <v>0.69178743961352662</v>
      </c>
      <c r="I32" s="32">
        <f>+(Provincias!K32-Provincias!I32)/Provincias!I32</f>
        <v>0.69544131910766249</v>
      </c>
      <c r="J32" s="31">
        <f>+(Provincias!L32-Provincias!J32)/Provincias!J32</f>
        <v>0.33066818960593947</v>
      </c>
      <c r="K32" s="32">
        <f>+(Provincias!M32-Provincias!K32)/Provincias!K32</f>
        <v>0.29691075514874143</v>
      </c>
      <c r="L32" s="31">
        <f>+(Provincias!N32-Provincias!L32)/Provincias!L32</f>
        <v>-0.4575107296137339</v>
      </c>
      <c r="M32" s="32">
        <f>+(Provincias!O32-Provincias!M32)/Provincias!M32</f>
        <v>-0.4486104984561094</v>
      </c>
      <c r="N32" s="31">
        <f>+(Provincias!P32-Provincias!N32)/Provincias!N32</f>
        <v>5.8544303797468354E-2</v>
      </c>
      <c r="O32" s="32">
        <f>+(Provincias!Q32-Provincias!O32)/Provincias!O32</f>
        <v>7.0400000000000004E-2</v>
      </c>
      <c r="P32" s="31">
        <f>+(Provincias!R32-Provincias!P32)/Provincias!P32</f>
        <v>1.4252615844544096</v>
      </c>
      <c r="Q32" s="32">
        <f>+(Provincias!S32-Provincias!Q32)/Provincias!Q32</f>
        <v>1.4043348281016443</v>
      </c>
      <c r="R32" s="31">
        <f>+(Provincias!T32-Provincias!R32)/Provincias!R32</f>
        <v>-0.12080123266563944</v>
      </c>
      <c r="S32" s="32">
        <f>+(Provincias!U32-Provincias!S32)/Provincias!S32</f>
        <v>-0.13801678582530308</v>
      </c>
      <c r="T32" s="31">
        <f>+(Provincias!V32-Provincias!T32)/Provincias!T32</f>
        <v>-0.48545390816684192</v>
      </c>
      <c r="U32" s="32">
        <f>+(Provincias!W32-Provincias!U32)/Provincias!U32</f>
        <v>-0.48972232239451857</v>
      </c>
      <c r="V32" s="31">
        <f>+(Provincias!X32-Provincias!V32)/Provincias!V32</f>
        <v>-0.35286103542234332</v>
      </c>
      <c r="W32" s="32">
        <f>+(Provincias!Y32-Provincias!W32)/Provincias!W32</f>
        <v>-0.35901060070671376</v>
      </c>
      <c r="X32" s="31">
        <f>+(Provincias!Z32-Provincias!X32)/Provincias!X32</f>
        <v>-0.74</v>
      </c>
      <c r="Y32" s="32">
        <f>+(Provincias!AA32-Provincias!Y32)/Provincias!Y32</f>
        <v>-0.75082690187431089</v>
      </c>
      <c r="Z32" s="31">
        <f>+(Provincias!AB32-Provincias!Z32)/Provincias!Z32</f>
        <v>9.7165991902834009E-2</v>
      </c>
      <c r="AA32" s="32">
        <f>+(Provincias!AC32-Provincias!AA32)/Provincias!AA32</f>
        <v>0.15486725663716813</v>
      </c>
      <c r="AB32" s="31">
        <f>+(Provincias!AD32-Provincias!AB32)/Provincias!AB32</f>
        <v>-9.5940959409594101E-2</v>
      </c>
      <c r="AC32" s="32">
        <f>+(Provincias!AE32-Provincias!AC32)/Provincias!AC32</f>
        <v>-7.662835249042145E-2</v>
      </c>
      <c r="AD32" s="31">
        <f>+(Provincias!AF32-Provincias!AD32)/Provincias!AD32</f>
        <v>-0.20816326530612245</v>
      </c>
      <c r="AE32" s="32">
        <f>+(Provincias!AG32-Provincias!AE32)/Provincias!AE32</f>
        <v>-0.2033195020746888</v>
      </c>
      <c r="AF32" s="31">
        <f>+(Provincias!AH32-Provincias!AF32)/Provincias!AF32</f>
        <v>0.15463917525773196</v>
      </c>
      <c r="AG32" s="32">
        <f>+(Provincias!AI32-Provincias!AG32)/Provincias!AG32</f>
        <v>0.125</v>
      </c>
      <c r="AH32" s="31">
        <f>+(Provincias!AJ32-Provincias!AH32)/Provincias!AH32</f>
        <v>-6.25E-2</v>
      </c>
      <c r="AI32" s="32">
        <f>+(Provincias!AK32-Provincias!AI32)/Provincias!AI32</f>
        <v>-3.2407407407407406E-2</v>
      </c>
      <c r="AJ32" s="31">
        <f>+(Provincias!AL32-Provincias!AJ32)/Provincias!AJ32</f>
        <v>2.8571428571428571E-2</v>
      </c>
      <c r="AK32" s="32">
        <f>+(Provincias!AM32-Provincias!AK32)/Provincias!AK32</f>
        <v>2.8708133971291867E-2</v>
      </c>
      <c r="AL32" s="31">
        <f>+(Provincias!AN32-Provincias!AL32)/Provincias!AL32</f>
        <v>5.0925925925925923E-2</v>
      </c>
      <c r="AM32" s="32">
        <f>+(Provincias!AO32-Provincias!AM32)/Provincias!AM32</f>
        <v>4.1860465116279069E-2</v>
      </c>
      <c r="AN32" s="31">
        <f>+(Provincias!AP32-Provincias!AN32)/Provincias!AN32</f>
        <v>-0.2687224669603524</v>
      </c>
      <c r="AO32" s="32">
        <f>+(Provincias!AQ32-Provincias!AO32)/Provincias!AO32</f>
        <v>-0.26785714285714285</v>
      </c>
    </row>
    <row r="33" spans="1:41" s="6" customFormat="1" ht="12.75" customHeight="1" thickBot="1" x14ac:dyDescent="0.25">
      <c r="A33" s="46" t="s">
        <v>9</v>
      </c>
      <c r="B33" s="54">
        <f>+(Provincias!D33-Provincias!B33)/Provincias!B33</f>
        <v>0.19077306733167082</v>
      </c>
      <c r="C33" s="32">
        <f>+(Provincias!E33-Provincias!C33)/Provincias!C33</f>
        <v>0.22965879265091863</v>
      </c>
      <c r="D33" s="31">
        <f>+(Provincias!F33-Provincias!D33)/Provincias!D33</f>
        <v>0.55078534031413617</v>
      </c>
      <c r="E33" s="32">
        <f>+(Provincias!G33-Provincias!E33)/Provincias!E33</f>
        <v>0.56243329775880468</v>
      </c>
      <c r="F33" s="31">
        <f>+(Provincias!H33-Provincias!F33)/Provincias!F33</f>
        <v>1.2403781228899393</v>
      </c>
      <c r="G33" s="32">
        <f>+(Provincias!I33-Provincias!G33)/Provincias!G33</f>
        <v>1.1700819672131149</v>
      </c>
      <c r="H33" s="31">
        <f>+(Provincias!J33-Provincias!H33)/Provincias!H33</f>
        <v>0.81042796865581679</v>
      </c>
      <c r="I33" s="32">
        <f>+(Provincias!K33-Provincias!I33)/Provincias!I33</f>
        <v>0.8608750393452943</v>
      </c>
      <c r="J33" s="31">
        <f>+(Provincias!L33-Provincias!J33)/Provincias!J33</f>
        <v>-0.12518728150491093</v>
      </c>
      <c r="K33" s="32">
        <f>+(Provincias!M33-Provincias!K33)/Provincias!K33</f>
        <v>-0.13024357239512854</v>
      </c>
      <c r="L33" s="31">
        <f>+(Provincias!N33-Provincias!L33)/Provincias!L33</f>
        <v>-0.1126546146527117</v>
      </c>
      <c r="M33" s="32">
        <f>+(Provincias!O33-Provincias!M33)/Provincias!M33</f>
        <v>-0.11376896149358226</v>
      </c>
      <c r="N33" s="31">
        <f>+(Provincias!P33-Provincias!N33)/Provincias!N33</f>
        <v>-1.6512974479948532E-2</v>
      </c>
      <c r="O33" s="32">
        <f>+(Provincias!Q33-Provincias!O33)/Provincias!O33</f>
        <v>-8.1193767829712531E-3</v>
      </c>
      <c r="P33" s="31">
        <f>+(Provincias!R33-Provincias!P33)/Provincias!P33</f>
        <v>0.36676842564326212</v>
      </c>
      <c r="Q33" s="32">
        <f>+(Provincias!S33-Provincias!Q33)/Provincias!Q33</f>
        <v>0.37610619469026546</v>
      </c>
      <c r="R33" s="31">
        <f>+(Provincias!T33-Provincias!R33)/Provincias!R33</f>
        <v>7.8653477983407785E-2</v>
      </c>
      <c r="S33" s="32">
        <f>+(Provincias!U33-Provincias!S33)/Provincias!S33</f>
        <v>3.215434083601286E-2</v>
      </c>
      <c r="T33" s="31">
        <f>+(Provincias!V33-Provincias!T33)/Provincias!T33</f>
        <v>-0.44298180742493715</v>
      </c>
      <c r="U33" s="32">
        <f>+(Provincias!W33-Provincias!U33)/Provincias!U33</f>
        <v>-0.44221183800623054</v>
      </c>
      <c r="V33" s="31">
        <f>+(Provincias!X33-Provincias!V33)/Provincias!V33</f>
        <v>-0.50371747211895912</v>
      </c>
      <c r="W33" s="32">
        <f>+(Provincias!Y33-Provincias!W33)/Provincias!W33</f>
        <v>-0.49706785814018428</v>
      </c>
      <c r="X33" s="31">
        <f>+(Provincias!Z33-Provincias!X33)/Provincias!X33</f>
        <v>-0.38630283574103796</v>
      </c>
      <c r="Y33" s="32">
        <f>+(Provincias!AA33-Provincias!Y33)/Provincias!Y33</f>
        <v>-0.38922820655191559</v>
      </c>
      <c r="Z33" s="31">
        <f>+(Provincias!AB33-Provincias!Z33)/Provincias!Z33</f>
        <v>-0.32170880557977333</v>
      </c>
      <c r="AA33" s="32">
        <f>+(Provincias!AC33-Provincias!AA33)/Provincias!AA33</f>
        <v>-0.99363636363636365</v>
      </c>
      <c r="AB33" s="31">
        <f>+(Provincias!AD33-Provincias!AB33)/Provincias!AB33</f>
        <v>1.6799485861182519</v>
      </c>
      <c r="AC33" s="32">
        <f>+(Provincias!AE33-Provincias!AC33)/Provincias!AC33</f>
        <v>293.85714285714283</v>
      </c>
      <c r="AD33" s="31">
        <f>+(Provincias!AF33-Provincias!AD33)/Provincias!AD33</f>
        <v>-0.38609112709832133</v>
      </c>
      <c r="AE33" s="32">
        <f>+(Provincias!AG33-Provincias!AE33)/Provincias!AE33</f>
        <v>-0.38905038759689925</v>
      </c>
      <c r="AF33" s="31">
        <f>+(Provincias!AH33-Provincias!AF33)/Provincias!AF33</f>
        <v>0.11953125000000001</v>
      </c>
      <c r="AG33" s="32">
        <f>+(Provincias!AI33-Provincias!AG33)/Provincias!AG33</f>
        <v>0.11816019032513878</v>
      </c>
      <c r="AH33" s="31">
        <f>+(Provincias!AJ33-Provincias!AH33)/Provincias!AH33</f>
        <v>0.64340544312630843</v>
      </c>
      <c r="AI33" s="32">
        <f>+(Provincias!AK33-Provincias!AI33)/Provincias!AI33</f>
        <v>0.66028368794326242</v>
      </c>
      <c r="AJ33" s="31">
        <f>+(Provincias!AL33-Provincias!AJ33)/Provincias!AJ33</f>
        <v>0.97876857749469215</v>
      </c>
      <c r="AK33" s="32">
        <f>+(Provincias!AM33-Provincias!AK33)/Provincias!AK33</f>
        <v>0.98633062793677917</v>
      </c>
      <c r="AL33" s="31">
        <f>+(Provincias!AN33-Provincias!AL33)/Provincias!AL33</f>
        <v>-0.39892703862660944</v>
      </c>
      <c r="AM33" s="32">
        <f>+(Provincias!AO33-Provincias!AM33)/Provincias!AM33</f>
        <v>-0.39870967741935481</v>
      </c>
      <c r="AN33" s="31">
        <f>+(Provincias!AP33-Provincias!AN33)/Provincias!AN33</f>
        <v>-0.49875044626918957</v>
      </c>
      <c r="AO33" s="32">
        <f>+(Provincias!AQ33-Provincias!AO33)/Provincias!AO33</f>
        <v>-0.50321888412017168</v>
      </c>
    </row>
    <row r="34" spans="1:41" s="6" customFormat="1" ht="12.75" customHeight="1" thickBot="1" x14ac:dyDescent="0.25">
      <c r="A34" s="46" t="s">
        <v>10</v>
      </c>
      <c r="B34" s="54">
        <f>+(Provincias!D34-Provincias!B34)/Provincias!B34</f>
        <v>6.25E-2</v>
      </c>
      <c r="C34" s="32">
        <f>+(Provincias!E34-Provincias!C34)/Provincias!C34</f>
        <v>6.25E-2</v>
      </c>
      <c r="D34" s="31">
        <f>+(Provincias!F34-Provincias!D34)/Provincias!D34</f>
        <v>0.30481283422459893</v>
      </c>
      <c r="E34" s="32">
        <f>+(Provincias!G34-Provincias!E34)/Provincias!E34</f>
        <v>0.30481283422459893</v>
      </c>
      <c r="F34" s="31">
        <f>+(Provincias!H34-Provincias!F34)/Provincias!F34</f>
        <v>1.7008196721311475</v>
      </c>
      <c r="G34" s="32">
        <f>+(Provincias!I34-Provincias!G34)/Provincias!G34</f>
        <v>1.7008196721311475</v>
      </c>
      <c r="H34" s="31">
        <f>+(Provincias!J34-Provincias!H34)/Provincias!H34</f>
        <v>1.6858877086494688</v>
      </c>
      <c r="I34" s="32">
        <f>+(Provincias!K34-Provincias!I34)/Provincias!I34</f>
        <v>1.6570561456752655</v>
      </c>
      <c r="J34" s="31">
        <f>+(Provincias!L34-Provincias!J34)/Provincias!J34</f>
        <v>0.14067796610169492</v>
      </c>
      <c r="K34" s="32">
        <f>+(Provincias!M34-Provincias!K34)/Provincias!K34</f>
        <v>0.10394060536836093</v>
      </c>
      <c r="L34" s="31">
        <f>+(Provincias!N34-Provincias!L34)/Provincias!L34</f>
        <v>0.22535908865775137</v>
      </c>
      <c r="M34" s="32">
        <f>+(Provincias!O34-Provincias!M34)/Provincias!M34</f>
        <v>0.26952922917744437</v>
      </c>
      <c r="N34" s="31">
        <f>+(Provincias!P34-Provincias!N34)/Provincias!N34</f>
        <v>-7.0331447049312851E-2</v>
      </c>
      <c r="O34" s="32">
        <f>+(Provincias!Q34-Provincias!O34)/Provincias!O34</f>
        <v>-6.4384678076609622E-2</v>
      </c>
      <c r="P34" s="31">
        <f>+(Provincias!R34-Provincias!P34)/Provincias!P34</f>
        <v>-0.63347826086956527</v>
      </c>
      <c r="Q34" s="32">
        <f>+(Provincias!S34-Provincias!Q34)/Provincias!Q34</f>
        <v>-0.63675958188153314</v>
      </c>
      <c r="R34" s="31">
        <f>+(Provincias!T34-Provincias!R34)/Provincias!R34</f>
        <v>-5.6939501779359428E-2</v>
      </c>
      <c r="S34" s="32">
        <f>+(Provincias!U34-Provincias!S34)/Provincias!S34</f>
        <v>-7.3141486810551562E-2</v>
      </c>
      <c r="T34" s="31">
        <f>+(Provincias!V34-Provincias!T34)/Provincias!T34</f>
        <v>-0.46163522012578617</v>
      </c>
      <c r="U34" s="32">
        <f>+(Provincias!W34-Provincias!U34)/Provincias!U34</f>
        <v>-0.46571798188874514</v>
      </c>
      <c r="V34" s="31">
        <f>+(Provincias!X34-Provincias!V34)/Provincias!V34</f>
        <v>-0.66588785046728971</v>
      </c>
      <c r="W34" s="32">
        <f>+(Provincias!Y34-Provincias!W34)/Provincias!W34</f>
        <v>-0.69007263922518158</v>
      </c>
      <c r="X34" s="31">
        <f>+(Provincias!Z34-Provincias!X34)/Provincias!X34</f>
        <v>-0.57342657342657344</v>
      </c>
      <c r="Y34" s="32">
        <f>+(Provincias!AA34-Provincias!Y34)/Provincias!Y34</f>
        <v>-0.5546875</v>
      </c>
      <c r="Z34" s="31">
        <f>+(Provincias!AB34-Provincias!Z34)/Provincias!Z34</f>
        <v>0.68852459016393441</v>
      </c>
      <c r="AA34" s="32">
        <f>+(Provincias!AC34-Provincias!AA34)/Provincias!AA34</f>
        <v>-0.64912280701754388</v>
      </c>
      <c r="AB34" s="31">
        <f>+(Provincias!AD34-Provincias!AB34)/Provincias!AB34</f>
        <v>-0.4563106796116505</v>
      </c>
      <c r="AC34" s="32">
        <f>+(Provincias!AE34-Provincias!AC34)/Provincias!AC34</f>
        <v>0.45</v>
      </c>
      <c r="AD34" s="31">
        <f>+(Provincias!AF34-Provincias!AD34)/Provincias!AD34</f>
        <v>-3.5714285714285712E-2</v>
      </c>
      <c r="AE34" s="32">
        <f>+(Provincias!AG34-Provincias!AE34)/Provincias!AE34</f>
        <v>0.20689655172413793</v>
      </c>
      <c r="AF34" s="31">
        <f>+(Provincias!AH34-Provincias!AF34)/Provincias!AF34</f>
        <v>-0.14814814814814814</v>
      </c>
      <c r="AG34" s="32">
        <f>+(Provincias!AI34-Provincias!AG34)/Provincias!AG34</f>
        <v>0.22857142857142856</v>
      </c>
      <c r="AH34" s="31">
        <f>+(Provincias!AJ34-Provincias!AH34)/Provincias!AH34</f>
        <v>-0.21739130434782608</v>
      </c>
      <c r="AI34" s="32">
        <f>+(Provincias!AK34-Provincias!AI34)/Provincias!AI34</f>
        <v>-0.16279069767441862</v>
      </c>
      <c r="AJ34" s="31">
        <f>+(Provincias!AL34-Provincias!AJ34)/Provincias!AJ34</f>
        <v>0.1111111111111111</v>
      </c>
      <c r="AK34" s="32">
        <f>+(Provincias!AM34-Provincias!AK34)/Provincias!AK34</f>
        <v>0.1111111111111111</v>
      </c>
      <c r="AL34" s="31">
        <f>+(Provincias!AN34-Provincias!AL34)/Provincias!AL34</f>
        <v>7.4999999999999997E-2</v>
      </c>
      <c r="AM34" s="32">
        <f>+(Provincias!AO34-Provincias!AM34)/Provincias!AM34</f>
        <v>0.05</v>
      </c>
      <c r="AN34" s="31">
        <f>+(Provincias!AP34-Provincias!AN34)/Provincias!AN34</f>
        <v>-0.16279069767441862</v>
      </c>
      <c r="AO34" s="32">
        <f>+(Provincias!AQ34-Provincias!AO34)/Provincias!AO34</f>
        <v>-0.19047619047619047</v>
      </c>
    </row>
    <row r="35" spans="1:41" s="6" customFormat="1" ht="12.75" customHeight="1" thickBot="1" x14ac:dyDescent="0.25">
      <c r="A35" s="46" t="s">
        <v>11</v>
      </c>
      <c r="B35" s="54">
        <f>+(Provincias!D35-Provincias!B35)/Provincias!B35</f>
        <v>-0.14285714285714285</v>
      </c>
      <c r="C35" s="32">
        <f>+(Provincias!E35-Provincias!C35)/Provincias!C35</f>
        <v>-0.1437125748502994</v>
      </c>
      <c r="D35" s="31">
        <f>+(Provincias!F35-Provincias!D35)/Provincias!D35</f>
        <v>0.1736111111111111</v>
      </c>
      <c r="E35" s="32">
        <f>+(Provincias!G35-Provincias!E35)/Provincias!E35</f>
        <v>0.15384615384615385</v>
      </c>
      <c r="F35" s="31">
        <f>+(Provincias!H35-Provincias!F35)/Provincias!F35</f>
        <v>2.6745562130177514</v>
      </c>
      <c r="G35" s="32">
        <f>+(Provincias!I35-Provincias!G35)/Provincias!G35</f>
        <v>2.7393939393939393</v>
      </c>
      <c r="H35" s="31">
        <f>+(Provincias!J35-Provincias!H35)/Provincias!H35</f>
        <v>0.38325281803542671</v>
      </c>
      <c r="I35" s="32">
        <f>+(Provincias!K35-Provincias!I35)/Provincias!I35</f>
        <v>0.38897893030794167</v>
      </c>
      <c r="J35" s="31">
        <f>+(Provincias!L35-Provincias!J35)/Provincias!J35</f>
        <v>0.10244470314318975</v>
      </c>
      <c r="K35" s="32">
        <f>+(Provincias!M35-Provincias!K35)/Provincias!K35</f>
        <v>0.10385064177362893</v>
      </c>
      <c r="L35" s="31">
        <f>+(Provincias!N35-Provincias!L35)/Provincias!L35</f>
        <v>-0.79091869060190079</v>
      </c>
      <c r="M35" s="32">
        <f>+(Provincias!O35-Provincias!M35)/Provincias!M35</f>
        <v>-0.79069767441860461</v>
      </c>
      <c r="N35" s="31">
        <f>+(Provincias!P35-Provincias!N35)/Provincias!N35</f>
        <v>-0.19191919191919191</v>
      </c>
      <c r="O35" s="32">
        <f>+(Provincias!Q35-Provincias!O35)/Provincias!O35</f>
        <v>-0.19191919191919191</v>
      </c>
      <c r="P35" s="31">
        <f>+(Provincias!R35-Provincias!P35)/Provincias!P35</f>
        <v>17.28125</v>
      </c>
      <c r="Q35" s="32">
        <f>+(Provincias!S35-Provincias!Q35)/Provincias!Q35</f>
        <v>17.237500000000001</v>
      </c>
      <c r="R35" s="31">
        <f>+(Provincias!T35-Provincias!R35)/Provincias!R35</f>
        <v>-0.19555555555555557</v>
      </c>
      <c r="S35" s="32">
        <f>+(Provincias!U35-Provincias!S35)/Provincias!S35</f>
        <v>-0.20185058259081562</v>
      </c>
      <c r="T35" s="31">
        <f>+(Provincias!V35-Provincias!T35)/Provincias!T35</f>
        <v>-0.39566510837229069</v>
      </c>
      <c r="U35" s="32">
        <f>+(Provincias!W35-Provincias!U35)/Provincias!U35</f>
        <v>-0.40747101760412197</v>
      </c>
      <c r="V35" s="31">
        <f>+(Provincias!X35-Provincias!V35)/Provincias!V35</f>
        <v>-0.52250351617440227</v>
      </c>
      <c r="W35" s="32">
        <f>+(Provincias!Y35-Provincias!W35)/Provincias!W35</f>
        <v>-0.51884057971014497</v>
      </c>
      <c r="X35" s="31">
        <f>+(Provincias!Z35-Provincias!X35)/Provincias!X35</f>
        <v>-0.63033873343151692</v>
      </c>
      <c r="Y35" s="32">
        <f>+(Provincias!AA35-Provincias!Y35)/Provincias!Y35</f>
        <v>-0.62801204819277112</v>
      </c>
      <c r="Z35" s="31">
        <f>+(Provincias!AB35-Provincias!Z35)/Provincias!Z35</f>
        <v>3.1872509960159362E-2</v>
      </c>
      <c r="AA35" s="32">
        <f>+(Provincias!AC35-Provincias!AA35)/Provincias!AA35</f>
        <v>0</v>
      </c>
      <c r="AB35" s="31">
        <f>+(Provincias!AD35-Provincias!AB35)/Provincias!AB35</f>
        <v>-5.4054054054054057E-2</v>
      </c>
      <c r="AC35" s="32">
        <f>+(Provincias!AE35-Provincias!AC35)/Provincias!AC35</f>
        <v>-3.2388663967611336E-2</v>
      </c>
      <c r="AD35" s="31">
        <f>+(Provincias!AF35-Provincias!AD35)/Provincias!AD35</f>
        <v>-1.6326530612244899E-2</v>
      </c>
      <c r="AE35" s="32">
        <f>+(Provincias!AG35-Provincias!AE35)/Provincias!AE35</f>
        <v>-2.0920502092050208E-2</v>
      </c>
      <c r="AF35" s="31">
        <f>+(Provincias!AH35-Provincias!AF35)/Provincias!AF35</f>
        <v>-0.12863070539419086</v>
      </c>
      <c r="AG35" s="32">
        <f>+(Provincias!AI35-Provincias!AG35)/Provincias!AG35</f>
        <v>-0.1111111111111111</v>
      </c>
      <c r="AH35" s="31">
        <f>+(Provincias!AJ35-Provincias!AH35)/Provincias!AH35</f>
        <v>-0.1761904761904762</v>
      </c>
      <c r="AI35" s="32">
        <f>+(Provincias!AK35-Provincias!AI35)/Provincias!AI35</f>
        <v>-0.17307692307692307</v>
      </c>
      <c r="AJ35" s="31">
        <f>+(Provincias!AL35-Provincias!AJ35)/Provincias!AJ35</f>
        <v>-7.5144508670520235E-2</v>
      </c>
      <c r="AK35" s="32">
        <f>+(Provincias!AM35-Provincias!AK35)/Provincias!AK35</f>
        <v>-7.5581395348837205E-2</v>
      </c>
      <c r="AL35" s="31">
        <f>+(Provincias!AN35-Provincias!AL35)/Provincias!AL35</f>
        <v>-5.6250000000000001E-2</v>
      </c>
      <c r="AM35" s="32">
        <f>+(Provincias!AO35-Provincias!AM35)/Provincias!AM35</f>
        <v>-5.6603773584905662E-2</v>
      </c>
      <c r="AN35" s="31">
        <f>+(Provincias!AP35-Provincias!AN35)/Provincias!AN35</f>
        <v>-0.12582781456953643</v>
      </c>
      <c r="AO35" s="32">
        <f>+(Provincias!AQ35-Provincias!AO35)/Provincias!AO35</f>
        <v>-0.12666666666666668</v>
      </c>
    </row>
    <row r="36" spans="1:41" s="6" customFormat="1" ht="12.75" customHeight="1" thickBot="1" x14ac:dyDescent="0.25">
      <c r="A36" s="46" t="s">
        <v>12</v>
      </c>
      <c r="B36" s="54">
        <f>+(Provincias!D36-Provincias!B36)/Provincias!B36</f>
        <v>0.17005076142131981</v>
      </c>
      <c r="C36" s="32">
        <f>+(Provincias!E36-Provincias!C36)/Provincias!C36</f>
        <v>0.17692307692307693</v>
      </c>
      <c r="D36" s="31">
        <f>+(Provincias!F36-Provincias!D36)/Provincias!D36</f>
        <v>0.16268980477223427</v>
      </c>
      <c r="E36" s="32">
        <f>+(Provincias!G36-Provincias!E36)/Provincias!E36</f>
        <v>0.16339869281045752</v>
      </c>
      <c r="F36" s="31">
        <f>+(Provincias!H36-Provincias!F36)/Provincias!F36</f>
        <v>1.3582089552238805</v>
      </c>
      <c r="G36" s="32">
        <f>+(Provincias!I36-Provincias!G36)/Provincias!G36</f>
        <v>1.3632958801498127</v>
      </c>
      <c r="H36" s="31">
        <f>+(Provincias!J36-Provincias!H36)/Provincias!H36</f>
        <v>0.69541139240506333</v>
      </c>
      <c r="I36" s="32">
        <f>+(Provincias!K36-Provincias!I36)/Provincias!I36</f>
        <v>0.68383518225039619</v>
      </c>
      <c r="J36" s="31">
        <f>+(Provincias!L36-Provincias!J36)/Provincias!J36</f>
        <v>-0.2328511432571162</v>
      </c>
      <c r="K36" s="32">
        <f>+(Provincias!M36-Provincias!K36)/Provincias!K36</f>
        <v>-0.2268235294117647</v>
      </c>
      <c r="L36" s="31">
        <f>+(Provincias!N36-Provincias!L36)/Provincias!L36</f>
        <v>-0.25547445255474455</v>
      </c>
      <c r="M36" s="32">
        <f>+(Provincias!O36-Provincias!M36)/Provincias!M36</f>
        <v>-0.25806451612903225</v>
      </c>
      <c r="N36" s="31">
        <f>+(Provincias!P36-Provincias!N36)/Provincias!N36</f>
        <v>-0.51470588235294112</v>
      </c>
      <c r="O36" s="32">
        <f>+(Provincias!Q36-Provincias!O36)/Provincias!O36</f>
        <v>-0.52173913043478259</v>
      </c>
      <c r="P36" s="31">
        <f>+(Provincias!R36-Provincias!P36)/Provincias!P36</f>
        <v>5.5993265993265995</v>
      </c>
      <c r="Q36" s="32">
        <f>+(Provincias!S36-Provincias!Q36)/Provincias!Q36</f>
        <v>5.6981132075471699</v>
      </c>
      <c r="R36" s="31">
        <f>+(Provincias!T36-Provincias!R36)/Provincias!R36</f>
        <v>-7.1938775510204084E-2</v>
      </c>
      <c r="S36" s="32">
        <f>+(Provincias!U36-Provincias!S36)/Provincias!S36</f>
        <v>-8.399487836107554E-2</v>
      </c>
      <c r="T36" s="31">
        <f>+(Provincias!V36-Provincias!T36)/Provincias!T36</f>
        <v>-0.3155579989004948</v>
      </c>
      <c r="U36" s="32">
        <f>+(Provincias!W36-Provincias!U36)/Provincias!U36</f>
        <v>-0.32317584568073804</v>
      </c>
      <c r="V36" s="31">
        <f>+(Provincias!X36-Provincias!V36)/Provincias!V36</f>
        <v>-0.57590361445783134</v>
      </c>
      <c r="W36" s="32">
        <f>+(Provincias!Y36-Provincias!W36)/Provincias!W36</f>
        <v>-0.58694754233787694</v>
      </c>
      <c r="X36" s="31">
        <f>+(Provincias!Z36-Provincias!X36)/Provincias!X36</f>
        <v>-0.65814393939393945</v>
      </c>
      <c r="Y36" s="32">
        <f>+(Provincias!AA36-Provincias!Y36)/Provincias!Y36</f>
        <v>-0.66300000000000003</v>
      </c>
      <c r="Z36" s="31">
        <f>+(Provincias!AB36-Provincias!Z36)/Provincias!Z36</f>
        <v>-0.19390581717451524</v>
      </c>
      <c r="AA36" s="32">
        <f>+(Provincias!AC36-Provincias!AA36)/Provincias!AA36</f>
        <v>-0.228486646884273</v>
      </c>
      <c r="AB36" s="31">
        <f>+(Provincias!AD36-Provincias!AB36)/Provincias!AB36</f>
        <v>3.7800687285223365E-2</v>
      </c>
      <c r="AC36" s="32">
        <f>+(Provincias!AE36-Provincias!AC36)/Provincias!AC36</f>
        <v>0.10384615384615385</v>
      </c>
      <c r="AD36" s="31">
        <f>+(Provincias!AF36-Provincias!AD36)/Provincias!AD36</f>
        <v>-0.18543046357615894</v>
      </c>
      <c r="AE36" s="32">
        <f>+(Provincias!AG36-Provincias!AE36)/Provincias!AE36</f>
        <v>-0.1951219512195122</v>
      </c>
      <c r="AF36" s="31">
        <f>+(Provincias!AH36-Provincias!AF36)/Provincias!AF36</f>
        <v>0.30081300813008133</v>
      </c>
      <c r="AG36" s="32">
        <f>+(Provincias!AI36-Provincias!AG36)/Provincias!AG36</f>
        <v>0.36363636363636365</v>
      </c>
      <c r="AH36" s="31">
        <f>+(Provincias!AJ36-Provincias!AH36)/Provincias!AH36</f>
        <v>-0.19062499999999999</v>
      </c>
      <c r="AI36" s="32">
        <f>+(Provincias!AK36-Provincias!AI36)/Provincias!AI36</f>
        <v>-0.1873015873015873</v>
      </c>
      <c r="AJ36" s="31">
        <f>+(Provincias!AL36-Provincias!AJ36)/Provincias!AJ36</f>
        <v>-8.8803088803088806E-2</v>
      </c>
      <c r="AK36" s="32">
        <f>+(Provincias!AM36-Provincias!AK36)/Provincias!AK36</f>
        <v>-8.984375E-2</v>
      </c>
      <c r="AL36" s="31">
        <f>+(Provincias!AN36-Provincias!AL36)/Provincias!AL36</f>
        <v>2.9661016949152543E-2</v>
      </c>
      <c r="AM36" s="32">
        <f>+(Provincias!AO36-Provincias!AM36)/Provincias!AM36</f>
        <v>3.4334763948497854E-2</v>
      </c>
      <c r="AN36" s="31">
        <f>+(Provincias!AP36-Provincias!AN36)/Provincias!AN36</f>
        <v>-0.23456790123456789</v>
      </c>
      <c r="AO36" s="32">
        <f>+(Provincias!AQ36-Provincias!AO36)/Provincias!AO36</f>
        <v>-0.23651452282157676</v>
      </c>
    </row>
    <row r="37" spans="1:41" s="6" customFormat="1" ht="12.75" customHeight="1" thickBot="1" x14ac:dyDescent="0.25">
      <c r="A37" s="46" t="s">
        <v>13</v>
      </c>
      <c r="B37" s="54">
        <f>+(Provincias!D37-Provincias!B37)/Provincias!B37</f>
        <v>-5.5555555555555552E-2</v>
      </c>
      <c r="C37" s="32">
        <f>+(Provincias!E37-Provincias!C37)/Provincias!C37</f>
        <v>-5.5555555555555552E-2</v>
      </c>
      <c r="D37" s="31">
        <f>+(Provincias!F37-Provincias!D37)/Provincias!D37</f>
        <v>0.11764705882352941</v>
      </c>
      <c r="E37" s="32">
        <f>+(Provincias!G37-Provincias!E37)/Provincias!E37</f>
        <v>0.11764705882352941</v>
      </c>
      <c r="F37" s="31">
        <f>+(Provincias!H37-Provincias!F37)/Provincias!F37</f>
        <v>0.64912280701754388</v>
      </c>
      <c r="G37" s="32">
        <f>+(Provincias!I37-Provincias!G37)/Provincias!G37</f>
        <v>0.64912280701754388</v>
      </c>
      <c r="H37" s="31">
        <f>+(Provincias!J37-Provincias!H37)/Provincias!H37</f>
        <v>1.425531914893617</v>
      </c>
      <c r="I37" s="32">
        <f>+(Provincias!K37-Provincias!I37)/Provincias!I37</f>
        <v>1.425531914893617</v>
      </c>
      <c r="J37" s="31">
        <f>+(Provincias!L37-Provincias!J37)/Provincias!J37</f>
        <v>-0.30701754385964913</v>
      </c>
      <c r="K37" s="32">
        <f>+(Provincias!M37-Provincias!K37)/Provincias!K37</f>
        <v>-0.30701754385964913</v>
      </c>
      <c r="L37" s="31">
        <f>+(Provincias!N37-Provincias!L37)/Provincias!L37</f>
        <v>-0.43670886075949367</v>
      </c>
      <c r="M37" s="32">
        <f>+(Provincias!O37-Provincias!M37)/Provincias!M37</f>
        <v>-0.43670886075949367</v>
      </c>
      <c r="N37" s="31">
        <f>+(Provincias!P37-Provincias!N37)/Provincias!N37</f>
        <v>-0.29213483146067415</v>
      </c>
      <c r="O37" s="32">
        <f>+(Provincias!Q37-Provincias!O37)/Provincias!O37</f>
        <v>-0.29213483146067415</v>
      </c>
      <c r="P37" s="31">
        <f>+(Provincias!R37-Provincias!P37)/Provincias!P37</f>
        <v>15.571428571428571</v>
      </c>
      <c r="Q37" s="32">
        <f>+(Provincias!S37-Provincias!Q37)/Provincias!Q37</f>
        <v>15.365079365079366</v>
      </c>
      <c r="R37" s="31">
        <f>+(Provincias!T37-Provincias!R37)/Provincias!R37</f>
        <v>-0.25</v>
      </c>
      <c r="S37" s="32">
        <f>+(Provincias!U37-Provincias!S37)/Provincias!S37</f>
        <v>-0.25121241513094084</v>
      </c>
      <c r="T37" s="31">
        <f>+(Provincias!V37-Provincias!T37)/Provincias!T37</f>
        <v>-0.48403575989782888</v>
      </c>
      <c r="U37" s="32">
        <f>+(Provincias!W37-Provincias!U37)/Provincias!U37</f>
        <v>-0.48834196891191711</v>
      </c>
      <c r="V37" s="31">
        <f>+(Provincias!X37-Provincias!V37)/Provincias!V37</f>
        <v>-0.5222772277227723</v>
      </c>
      <c r="W37" s="32">
        <f>+(Provincias!Y37-Provincias!W37)/Provincias!W37</f>
        <v>-0.52658227848101269</v>
      </c>
      <c r="X37" s="31">
        <f>+(Provincias!Z37-Provincias!X37)/Provincias!X37</f>
        <v>-0.71502590673575128</v>
      </c>
      <c r="Y37" s="32">
        <f>+(Provincias!AA37-Provincias!Y37)/Provincias!Y37</f>
        <v>-0.72192513368983957</v>
      </c>
      <c r="Z37" s="31">
        <f>+(Provincias!AB37-Provincias!Z37)/Provincias!Z37</f>
        <v>0.4</v>
      </c>
      <c r="AA37" s="32">
        <f>+(Provincias!AC37-Provincias!AA37)/Provincias!AA37</f>
        <v>0.44230769230769229</v>
      </c>
      <c r="AB37" s="31">
        <f>+(Provincias!AD37-Provincias!AB37)/Provincias!AB37</f>
        <v>0.27272727272727271</v>
      </c>
      <c r="AC37" s="32">
        <f>+(Provincias!AE37-Provincias!AC37)/Provincias!AC37</f>
        <v>0.30666666666666664</v>
      </c>
      <c r="AD37" s="31">
        <f>+(Provincias!AF37-Provincias!AD37)/Provincias!AD37</f>
        <v>-0.41836734693877553</v>
      </c>
      <c r="AE37" s="32">
        <f>+(Provincias!AG37-Provincias!AE37)/Provincias!AE37</f>
        <v>-0.41836734693877553</v>
      </c>
      <c r="AF37" s="31">
        <f>+(Provincias!AH37-Provincias!AF37)/Provincias!AF37</f>
        <v>0.31578947368421051</v>
      </c>
      <c r="AG37" s="32">
        <f>+(Provincias!AI37-Provincias!AG37)/Provincias!AG37</f>
        <v>0.2982456140350877</v>
      </c>
      <c r="AH37" s="31">
        <f>+(Provincias!AJ37-Provincias!AH37)/Provincias!AH37</f>
        <v>-9.3333333333333338E-2</v>
      </c>
      <c r="AI37" s="32">
        <f>+(Provincias!AK37-Provincias!AI37)/Provincias!AI37</f>
        <v>-9.45945945945946E-2</v>
      </c>
      <c r="AJ37" s="31">
        <f>+(Provincias!AL37-Provincias!AJ37)/Provincias!AJ37</f>
        <v>-0.33823529411764708</v>
      </c>
      <c r="AK37" s="32">
        <f>+(Provincias!AM37-Provincias!AK37)/Provincias!AK37</f>
        <v>-0.32835820895522388</v>
      </c>
      <c r="AL37" s="31">
        <f>+(Provincias!AN37-Provincias!AL37)/Provincias!AL37</f>
        <v>4.4444444444444446E-2</v>
      </c>
      <c r="AM37" s="32">
        <f>+(Provincias!AO37-Provincias!AM37)/Provincias!AM37</f>
        <v>2.2222222222222223E-2</v>
      </c>
      <c r="AN37" s="31">
        <f>+(Provincias!AP37-Provincias!AN37)/Provincias!AN37</f>
        <v>-0.2978723404255319</v>
      </c>
      <c r="AO37" s="32">
        <f>+(Provincias!AQ37-Provincias!AO37)/Provincias!AO37</f>
        <v>-0.30434782608695654</v>
      </c>
    </row>
    <row r="38" spans="1:41" s="6" customFormat="1" ht="12.75" customHeight="1" thickBot="1" x14ac:dyDescent="0.25">
      <c r="A38" s="46" t="s">
        <v>115</v>
      </c>
      <c r="B38" s="54">
        <f>+(Provincias!D38-Provincias!B38)/Provincias!B38</f>
        <v>-1.0791366906474821E-2</v>
      </c>
      <c r="C38" s="32">
        <f>+(Provincias!E38-Provincias!C38)/Provincias!C38</f>
        <v>-5.4249547920433997E-3</v>
      </c>
      <c r="D38" s="31">
        <f>+(Provincias!F38-Provincias!D38)/Provincias!D38</f>
        <v>0.25090909090909091</v>
      </c>
      <c r="E38" s="32">
        <f>+(Provincias!G38-Provincias!E38)/Provincias!E38</f>
        <v>0.24727272727272728</v>
      </c>
      <c r="F38" s="31">
        <f>+(Provincias!H38-Provincias!F38)/Provincias!F38</f>
        <v>0.91569767441860461</v>
      </c>
      <c r="G38" s="32">
        <f>+(Provincias!I38-Provincias!G38)/Provincias!G38</f>
        <v>0.90816326530612246</v>
      </c>
      <c r="H38" s="31">
        <f>+(Provincias!J38-Provincias!H38)/Provincias!H38</f>
        <v>0.91502276176024278</v>
      </c>
      <c r="I38" s="32">
        <f>+(Provincias!K38-Provincias!I38)/Provincias!I38</f>
        <v>0.91902215431627199</v>
      </c>
      <c r="J38" s="31">
        <f>+(Provincias!L38-Provincias!J38)/Provincias!J38</f>
        <v>-2.8526148969889066E-2</v>
      </c>
      <c r="K38" s="32">
        <f>+(Provincias!M38-Provincias!K38)/Provincias!K38</f>
        <v>-3.3837579617834394E-2</v>
      </c>
      <c r="L38" s="31">
        <f>+(Provincias!N38-Provincias!L38)/Provincias!L38</f>
        <v>-0.3576672104404568</v>
      </c>
      <c r="M38" s="32">
        <f>+(Provincias!O38-Provincias!M38)/Provincias!M38</f>
        <v>-0.35228677379480838</v>
      </c>
      <c r="N38" s="31">
        <f>+(Provincias!P38-Provincias!N38)/Provincias!N38</f>
        <v>-0.45904761904761904</v>
      </c>
      <c r="O38" s="32">
        <f>+(Provincias!Q38-Provincias!O38)/Provincias!O38</f>
        <v>-0.46055979643765904</v>
      </c>
      <c r="P38" s="31">
        <f>+(Provincias!R38-Provincias!P38)/Provincias!P38</f>
        <v>2.041079812206573</v>
      </c>
      <c r="Q38" s="32">
        <f>+(Provincias!S38-Provincias!Q38)/Provincias!Q38</f>
        <v>1.9952830188679245</v>
      </c>
      <c r="R38" s="31">
        <f>+(Provincias!T38-Provincias!R38)/Provincias!R38</f>
        <v>-9.3786182940949439E-2</v>
      </c>
      <c r="S38" s="32">
        <f>+(Provincias!U38-Provincias!S38)/Provincias!S38</f>
        <v>-0.10354330708661418</v>
      </c>
      <c r="T38" s="31">
        <f>+(Provincias!V38-Provincias!T38)/Provincias!T38</f>
        <v>-0.35136286201022149</v>
      </c>
      <c r="U38" s="32">
        <f>+(Provincias!W38-Provincias!U38)/Provincias!U38</f>
        <v>-0.36846728151075975</v>
      </c>
      <c r="V38" s="31">
        <f>+(Provincias!X38-Provincias!V38)/Provincias!V38</f>
        <v>-0.45896257386736705</v>
      </c>
      <c r="W38" s="32">
        <f>+(Provincias!Y38-Provincias!W38)/Provincias!W38</f>
        <v>-0.44853963838664812</v>
      </c>
      <c r="X38" s="31">
        <f>+(Provincias!Z38-Provincias!X38)/Provincias!X38</f>
        <v>-0.72694174757281549</v>
      </c>
      <c r="Y38" s="32">
        <f>+(Provincias!AA38-Provincias!Y38)/Provincias!Y38</f>
        <v>-0.74527112232030268</v>
      </c>
      <c r="Z38" s="31">
        <f>+(Provincias!AB38-Provincias!Z38)/Provincias!Z38</f>
        <v>-1.7777777777777778E-2</v>
      </c>
      <c r="AA38" s="32">
        <f>+(Provincias!AC38-Provincias!AA38)/Provincias!AA38</f>
        <v>3.9603960396039604E-2</v>
      </c>
      <c r="AB38" s="31">
        <f>+(Provincias!AD38-Provincias!AB38)/Provincias!AB38</f>
        <v>1.3574660633484163E-2</v>
      </c>
      <c r="AC38" s="32">
        <f>+(Provincias!AE38-Provincias!AC38)/Provincias!AC38</f>
        <v>4.7619047619047616E-2</v>
      </c>
      <c r="AD38" s="31">
        <f>+(Provincias!AF38-Provincias!AD38)/Provincias!AD38</f>
        <v>2.2321428571428572E-2</v>
      </c>
      <c r="AE38" s="32">
        <f>+(Provincias!AG38-Provincias!AE38)/Provincias!AE38</f>
        <v>3.1818181818181815E-2</v>
      </c>
      <c r="AF38" s="31">
        <f>+(Provincias!AH38-Provincias!AF38)/Provincias!AF38</f>
        <v>0.11353711790393013</v>
      </c>
      <c r="AG38" s="32">
        <f>+(Provincias!AI38-Provincias!AG38)/Provincias!AG38</f>
        <v>0.10572687224669604</v>
      </c>
      <c r="AH38" s="31">
        <f>+(Provincias!AJ38-Provincias!AH38)/Provincias!AH38</f>
        <v>-0.25098039215686274</v>
      </c>
      <c r="AI38" s="32">
        <f>+(Provincias!AK38-Provincias!AI38)/Provincias!AI38</f>
        <v>-0.25099601593625498</v>
      </c>
      <c r="AJ38" s="31">
        <f>+(Provincias!AL38-Provincias!AJ38)/Provincias!AJ38</f>
        <v>3.6649214659685861E-2</v>
      </c>
      <c r="AK38" s="32">
        <f>+(Provincias!AM38-Provincias!AK38)/Provincias!AK38</f>
        <v>4.2553191489361701E-2</v>
      </c>
      <c r="AL38" s="31">
        <f>+(Provincias!AN38-Provincias!AL38)/Provincias!AL38</f>
        <v>0.13131313131313133</v>
      </c>
      <c r="AM38" s="32">
        <f>+(Provincias!AO38-Provincias!AM38)/Provincias!AM38</f>
        <v>0.13775510204081631</v>
      </c>
      <c r="AN38" s="31">
        <f>+(Provincias!AP38-Provincias!AN38)/Provincias!AN38</f>
        <v>-0.23214285714285715</v>
      </c>
      <c r="AO38" s="32">
        <f>+(Provincias!AQ38-Provincias!AO38)/Provincias!AO38</f>
        <v>-0.23766816143497757</v>
      </c>
    </row>
    <row r="39" spans="1:41" s="6" customFormat="1" ht="12.75" customHeight="1" thickBot="1" x14ac:dyDescent="0.25">
      <c r="A39" s="46" t="s">
        <v>14</v>
      </c>
      <c r="B39" s="54">
        <f>+(Provincias!D39-Provincias!B39)/Provincias!B39</f>
        <v>-4.6511627906976744E-2</v>
      </c>
      <c r="C39" s="32">
        <f>+(Provincias!E39-Provincias!C39)/Provincias!C39</f>
        <v>-4.6511627906976744E-2</v>
      </c>
      <c r="D39" s="31">
        <f>+(Provincias!F39-Provincias!D39)/Provincias!D39</f>
        <v>0.3902439024390244</v>
      </c>
      <c r="E39" s="32">
        <f>+(Provincias!G39-Provincias!E39)/Provincias!E39</f>
        <v>0.3902439024390244</v>
      </c>
      <c r="F39" s="31">
        <f>+(Provincias!H39-Provincias!F39)/Provincias!F39</f>
        <v>0.21052631578947367</v>
      </c>
      <c r="G39" s="32">
        <f>+(Provincias!I39-Provincias!G39)/Provincias!G39</f>
        <v>0.17543859649122806</v>
      </c>
      <c r="H39" s="31">
        <f>+(Provincias!J39-Provincias!H39)/Provincias!H39</f>
        <v>0.11594202898550725</v>
      </c>
      <c r="I39" s="32">
        <f>+(Provincias!K39-Provincias!I39)/Provincias!I39</f>
        <v>7.4626865671641784E-2</v>
      </c>
      <c r="J39" s="31">
        <f>+(Provincias!L39-Provincias!J39)/Provincias!J39</f>
        <v>-0.46753246753246752</v>
      </c>
      <c r="K39" s="32">
        <f>+(Provincias!M39-Provincias!K39)/Provincias!K39</f>
        <v>-0.43055555555555558</v>
      </c>
      <c r="L39" s="31">
        <f>+(Provincias!N39-Provincias!L39)/Provincias!L39</f>
        <v>2.4390243902439025E-2</v>
      </c>
      <c r="M39" s="32">
        <f>+(Provincias!O39-Provincias!M39)/Provincias!M39</f>
        <v>2.4390243902439025E-2</v>
      </c>
      <c r="N39" s="31">
        <f>+(Provincias!P39-Provincias!N39)/Provincias!N39</f>
        <v>-2.3809523809523808E-2</v>
      </c>
      <c r="O39" s="32">
        <f>+(Provincias!Q39-Provincias!O39)/Provincias!O39</f>
        <v>-4.7619047619047616E-2</v>
      </c>
      <c r="P39" s="31">
        <f>+(Provincias!R39-Provincias!P39)/Provincias!P39</f>
        <v>31.926829268292682</v>
      </c>
      <c r="Q39" s="32">
        <f>+(Provincias!S39-Provincias!Q39)/Provincias!Q39</f>
        <v>32.325000000000003</v>
      </c>
      <c r="R39" s="31">
        <f>+(Provincias!T39-Provincias!R39)/Provincias!R39</f>
        <v>0.15555555555555556</v>
      </c>
      <c r="S39" s="32">
        <f>+(Provincias!U39-Provincias!S39)/Provincias!S39</f>
        <v>0.12753188297074269</v>
      </c>
      <c r="T39" s="31">
        <f>+(Provincias!V39-Provincias!T39)/Provincias!T39</f>
        <v>-0.57115384615384612</v>
      </c>
      <c r="U39" s="32">
        <f>+(Provincias!W39-Provincias!U39)/Provincias!U39</f>
        <v>-0.57218895542248838</v>
      </c>
      <c r="V39" s="31">
        <f>+(Provincias!X39-Provincias!V39)/Provincias!V39</f>
        <v>-0.49775784753363228</v>
      </c>
      <c r="W39" s="32">
        <f>+(Provincias!Y39-Provincias!W39)/Provincias!W39</f>
        <v>-0.49300155520995337</v>
      </c>
      <c r="X39" s="31">
        <f>+(Provincias!Z39-Provincias!X39)/Provincias!X39</f>
        <v>-0.70833333333333337</v>
      </c>
      <c r="Y39" s="32">
        <f>+(Provincias!AA39-Provincias!Y39)/Provincias!Y39</f>
        <v>-0.71779141104294475</v>
      </c>
      <c r="Z39" s="31">
        <f>+(Provincias!AB39-Provincias!Z39)/Provincias!Z39</f>
        <v>0.17346938775510204</v>
      </c>
      <c r="AA39" s="32">
        <f>+(Provincias!AC39-Provincias!AA39)/Provincias!AA39</f>
        <v>0.21739130434782608</v>
      </c>
      <c r="AB39" s="31">
        <f>+(Provincias!AD39-Provincias!AB39)/Provincias!AB39</f>
        <v>-0.16521739130434782</v>
      </c>
      <c r="AC39" s="32">
        <f>+(Provincias!AE39-Provincias!AC39)/Provincias!AC39</f>
        <v>-0.14285714285714285</v>
      </c>
      <c r="AD39" s="31">
        <f>+(Provincias!AF39-Provincias!AD39)/Provincias!AD39</f>
        <v>-6.25E-2</v>
      </c>
      <c r="AE39" s="32">
        <f>+(Provincias!AG39-Provincias!AE39)/Provincias!AE39</f>
        <v>-9.375E-2</v>
      </c>
      <c r="AF39" s="31">
        <f>+(Provincias!AH39-Provincias!AF39)/Provincias!AF39</f>
        <v>0.17777777777777778</v>
      </c>
      <c r="AG39" s="32">
        <f>+(Provincias!AI39-Provincias!AG39)/Provincias!AG39</f>
        <v>0.19540229885057472</v>
      </c>
      <c r="AH39" s="31">
        <f>+(Provincias!AJ39-Provincias!AH39)/Provincias!AH39</f>
        <v>-0.20754716981132076</v>
      </c>
      <c r="AI39" s="32">
        <f>+(Provincias!AK39-Provincias!AI39)/Provincias!AI39</f>
        <v>-0.20192307692307693</v>
      </c>
      <c r="AJ39" s="31">
        <f>+(Provincias!AL39-Provincias!AJ39)/Provincias!AJ39</f>
        <v>-0.16666666666666666</v>
      </c>
      <c r="AK39" s="32">
        <f>+(Provincias!AM39-Provincias!AK39)/Provincias!AK39</f>
        <v>-0.16867469879518071</v>
      </c>
      <c r="AL39" s="31">
        <f>+(Provincias!AN39-Provincias!AL39)/Provincias!AL39</f>
        <v>0.12857142857142856</v>
      </c>
      <c r="AM39" s="32">
        <f>+(Provincias!AO39-Provincias!AM39)/Provincias!AM39</f>
        <v>0.14492753623188406</v>
      </c>
      <c r="AN39" s="31">
        <f>+(Provincias!AP39-Provincias!AN39)/Provincias!AN39</f>
        <v>-0.189873417721519</v>
      </c>
      <c r="AO39" s="32">
        <f>+(Provincias!AQ39-Provincias!AO39)/Provincias!AO39</f>
        <v>-0.20253164556962025</v>
      </c>
    </row>
    <row r="40" spans="1:41" s="6" customFormat="1" ht="12.75" customHeight="1" thickBot="1" x14ac:dyDescent="0.25">
      <c r="A40" s="46" t="s">
        <v>15</v>
      </c>
      <c r="B40" s="54">
        <f>+(Provincias!D40-Provincias!B40)/Provincias!B40</f>
        <v>0.98148148148148151</v>
      </c>
      <c r="C40" s="32">
        <f>+(Provincias!E40-Provincias!C40)/Provincias!C40</f>
        <v>0.98148148148148151</v>
      </c>
      <c r="D40" s="31">
        <f>+(Provincias!F40-Provincias!D40)/Provincias!D40</f>
        <v>-0.45794392523364486</v>
      </c>
      <c r="E40" s="32">
        <f>+(Provincias!G40-Provincias!E40)/Provincias!E40</f>
        <v>-0.46728971962616822</v>
      </c>
      <c r="F40" s="31">
        <f>+(Provincias!H40-Provincias!F40)/Provincias!F40</f>
        <v>1.6724137931034482</v>
      </c>
      <c r="G40" s="32">
        <f>+(Provincias!I40-Provincias!G40)/Provincias!G40</f>
        <v>1.7192982456140351</v>
      </c>
      <c r="H40" s="31">
        <f>+(Provincias!J40-Provincias!H40)/Provincias!H40</f>
        <v>0.50322580645161286</v>
      </c>
      <c r="I40" s="32">
        <f>+(Provincias!K40-Provincias!I40)/Provincias!I40</f>
        <v>0.50322580645161286</v>
      </c>
      <c r="J40" s="31">
        <f>+(Provincias!L40-Provincias!J40)/Provincias!J40</f>
        <v>-0.34334763948497854</v>
      </c>
      <c r="K40" s="32">
        <f>+(Provincias!M40-Provincias!K40)/Provincias!K40</f>
        <v>-0.34334763948497854</v>
      </c>
      <c r="L40" s="31">
        <f>+(Provincias!N40-Provincias!L40)/Provincias!L40</f>
        <v>0.71241830065359479</v>
      </c>
      <c r="M40" s="32">
        <f>+(Provincias!O40-Provincias!M40)/Provincias!M40</f>
        <v>0.54248366013071891</v>
      </c>
      <c r="N40" s="31">
        <f>+(Provincias!P40-Provincias!N40)/Provincias!N40</f>
        <v>-0.74427480916030531</v>
      </c>
      <c r="O40" s="32">
        <f>+(Provincias!Q40-Provincias!O40)/Provincias!O40</f>
        <v>-0.72033898305084743</v>
      </c>
      <c r="P40" s="31">
        <f>+(Provincias!R40-Provincias!P40)/Provincias!P40</f>
        <v>9.7313432835820901</v>
      </c>
      <c r="Q40" s="32">
        <f>+(Provincias!S40-Provincias!Q40)/Provincias!Q40</f>
        <v>9.7575757575757578</v>
      </c>
      <c r="R40" s="31">
        <f>+(Provincias!T40-Provincias!R40)/Provincias!R40</f>
        <v>-0.12239221140472879</v>
      </c>
      <c r="S40" s="32">
        <f>+(Provincias!U40-Provincias!S40)/Provincias!S40</f>
        <v>-0.14366197183098592</v>
      </c>
      <c r="T40" s="31">
        <f>+(Provincias!V40-Provincias!T40)/Provincias!T40</f>
        <v>-0.34706814580031697</v>
      </c>
      <c r="U40" s="32">
        <f>+(Provincias!W40-Provincias!U40)/Provincias!U40</f>
        <v>-0.34703947368421051</v>
      </c>
      <c r="V40" s="31">
        <f>+(Provincias!X40-Provincias!V40)/Provincias!V40</f>
        <v>-0.57281553398058249</v>
      </c>
      <c r="W40" s="32">
        <f>+(Provincias!Y40-Provincias!W40)/Provincias!W40</f>
        <v>-0.5717884130982368</v>
      </c>
      <c r="X40" s="31">
        <f>+(Provincias!Z40-Provincias!X40)/Provincias!X40</f>
        <v>-0.64204545454545459</v>
      </c>
      <c r="Y40" s="32">
        <f>+(Provincias!AA40-Provincias!Y40)/Provincias!Y40</f>
        <v>-0.64117647058823535</v>
      </c>
      <c r="Z40" s="31">
        <f>+(Provincias!AB40-Provincias!Z40)/Provincias!Z40</f>
        <v>0.15873015873015872</v>
      </c>
      <c r="AA40" s="32">
        <f>+(Provincias!AC40-Provincias!AA40)/Provincias!AA40</f>
        <v>0.18032786885245902</v>
      </c>
      <c r="AB40" s="31">
        <f>+(Provincias!AD40-Provincias!AB40)/Provincias!AB40</f>
        <v>4.1095890410958902E-2</v>
      </c>
      <c r="AC40" s="32">
        <f>+(Provincias!AE40-Provincias!AC40)/Provincias!AC40</f>
        <v>4.1666666666666664E-2</v>
      </c>
      <c r="AD40" s="31">
        <f>+(Provincias!AF40-Provincias!AD40)/Provincias!AD40</f>
        <v>-0.15789473684210525</v>
      </c>
      <c r="AE40" s="32">
        <f>+(Provincias!AG40-Provincias!AE40)/Provincias!AE40</f>
        <v>-0.16</v>
      </c>
      <c r="AF40" s="31">
        <f>+(Provincias!AH40-Provincias!AF40)/Provincias!AF40</f>
        <v>-1.5625E-2</v>
      </c>
      <c r="AG40" s="32">
        <f>+(Provincias!AI40-Provincias!AG40)/Provincias!AG40</f>
        <v>-1.5873015873015872E-2</v>
      </c>
      <c r="AH40" s="31">
        <f>+(Provincias!AJ40-Provincias!AH40)/Provincias!AH40</f>
        <v>-0.14285714285714285</v>
      </c>
      <c r="AI40" s="32">
        <f>+(Provincias!AK40-Provincias!AI40)/Provincias!AI40</f>
        <v>-0.14516129032258066</v>
      </c>
      <c r="AJ40" s="31">
        <f>+(Provincias!AL40-Provincias!AJ40)/Provincias!AJ40</f>
        <v>7.407407407407407E-2</v>
      </c>
      <c r="AK40" s="32">
        <f>+(Provincias!AM40-Provincias!AK40)/Provincias!AK40</f>
        <v>7.5471698113207544E-2</v>
      </c>
      <c r="AL40" s="31">
        <f>+(Provincias!AN40-Provincias!AL40)/Provincias!AL40</f>
        <v>-1.7241379310344827E-2</v>
      </c>
      <c r="AM40" s="32">
        <f>+(Provincias!AO40-Provincias!AM40)/Provincias!AM40</f>
        <v>-3.5087719298245612E-2</v>
      </c>
      <c r="AN40" s="31">
        <f>+(Provincias!AP40-Provincias!AN40)/Provincias!AN40</f>
        <v>-0.17543859649122806</v>
      </c>
      <c r="AO40" s="32">
        <f>+(Provincias!AQ40-Provincias!AO40)/Provincias!AO40</f>
        <v>-0.14545454545454545</v>
      </c>
    </row>
    <row r="41" spans="1:41" s="6" customFormat="1" ht="12.75" customHeight="1" thickBot="1" x14ac:dyDescent="0.25">
      <c r="A41" s="46" t="s">
        <v>16</v>
      </c>
      <c r="B41" s="54">
        <f>+(Provincias!D41-Provincias!B41)/Provincias!B41</f>
        <v>-1.6E-2</v>
      </c>
      <c r="C41" s="32">
        <f>+(Provincias!E41-Provincias!C41)/Provincias!C41</f>
        <v>2.5000000000000001E-2</v>
      </c>
      <c r="D41" s="31">
        <f>+(Provincias!F41-Provincias!D41)/Provincias!D41</f>
        <v>-0.14634146341463414</v>
      </c>
      <c r="E41" s="32">
        <f>+(Provincias!G41-Provincias!E41)/Provincias!E41</f>
        <v>-0.14634146341463414</v>
      </c>
      <c r="F41" s="31">
        <f>+(Provincias!H41-Provincias!F41)/Provincias!F41</f>
        <v>1.3333333333333333</v>
      </c>
      <c r="G41" s="32">
        <f>+(Provincias!I41-Provincias!G41)/Provincias!G41</f>
        <v>1.3333333333333333</v>
      </c>
      <c r="H41" s="31">
        <f>+(Provincias!J41-Provincias!H41)/Provincias!H41</f>
        <v>0.8</v>
      </c>
      <c r="I41" s="32">
        <f>+(Provincias!K41-Provincias!I41)/Provincias!I41</f>
        <v>0.79591836734693877</v>
      </c>
      <c r="J41" s="31">
        <f>+(Provincias!L41-Provincias!J41)/Provincias!J41</f>
        <v>-0.45351473922902497</v>
      </c>
      <c r="K41" s="32">
        <f>+(Provincias!M41-Provincias!K41)/Provincias!K41</f>
        <v>-0.45681818181818185</v>
      </c>
      <c r="L41" s="31">
        <f>+(Provincias!N41-Provincias!L41)/Provincias!L41</f>
        <v>-0.37344398340248963</v>
      </c>
      <c r="M41" s="32">
        <f>+(Provincias!O41-Provincias!M41)/Provincias!M41</f>
        <v>-0.39748953974895396</v>
      </c>
      <c r="N41" s="31">
        <f>+(Provincias!P41-Provincias!N41)/Provincias!N41</f>
        <v>0.39072847682119205</v>
      </c>
      <c r="O41" s="32">
        <f>+(Provincias!Q41-Provincias!O41)/Provincias!O41</f>
        <v>0.45833333333333331</v>
      </c>
      <c r="P41" s="31">
        <f>+(Provincias!R41-Provincias!P41)/Provincias!P41</f>
        <v>7.9428571428571431</v>
      </c>
      <c r="Q41" s="32">
        <f>+(Provincias!S41-Provincias!Q41)/Provincias!Q41</f>
        <v>7.8619047619047615</v>
      </c>
      <c r="R41" s="31">
        <f>+(Provincias!T41-Provincias!R41)/Provincias!R41</f>
        <v>8.4664536741214061E-2</v>
      </c>
      <c r="S41" s="32">
        <f>+(Provincias!U41-Provincias!S41)/Provincias!S41</f>
        <v>8.0064481461579795E-2</v>
      </c>
      <c r="T41" s="31">
        <f>+(Provincias!V41-Provincias!T41)/Provincias!T41</f>
        <v>-0.53460972017673047</v>
      </c>
      <c r="U41" s="32">
        <f>+(Provincias!W41-Provincias!U41)/Provincias!U41</f>
        <v>-0.55223880597014929</v>
      </c>
      <c r="V41" s="31">
        <f>+(Provincias!X41-Provincias!V41)/Provincias!V41</f>
        <v>-0.55907172995780585</v>
      </c>
      <c r="W41" s="32">
        <f>+(Provincias!Y41-Provincias!W41)/Provincias!W41</f>
        <v>-0.56111111111111112</v>
      </c>
      <c r="X41" s="31">
        <f>+(Provincias!Z41-Provincias!X41)/Provincias!X41</f>
        <v>-0.66028708133971292</v>
      </c>
      <c r="Y41" s="32">
        <f>+(Provincias!AA41-Provincias!Y41)/Provincias!Y41</f>
        <v>-0.69873417721518982</v>
      </c>
      <c r="Z41" s="31">
        <f>+(Provincias!AB41-Provincias!Z41)/Provincias!Z41</f>
        <v>-7.0422535211267609E-2</v>
      </c>
      <c r="AA41" s="32">
        <f>+(Provincias!AC41-Provincias!AA41)/Provincias!AA41</f>
        <v>1.680672268907563E-2</v>
      </c>
      <c r="AB41" s="31">
        <f>+(Provincias!AD41-Provincias!AB41)/Provincias!AB41</f>
        <v>0.14393939393939395</v>
      </c>
      <c r="AC41" s="32">
        <f>+(Provincias!AE41-Provincias!AC41)/Provincias!AC41</f>
        <v>0.24793388429752067</v>
      </c>
      <c r="AD41" s="31">
        <f>+(Provincias!AF41-Provincias!AD41)/Provincias!AD41</f>
        <v>0.10596026490066225</v>
      </c>
      <c r="AE41" s="32">
        <f>+(Provincias!AG41-Provincias!AE41)/Provincias!AE41</f>
        <v>9.9337748344370855E-2</v>
      </c>
      <c r="AF41" s="31">
        <f>+(Provincias!AH41-Provincias!AF41)/Provincias!AF41</f>
        <v>-1.1976047904191617E-2</v>
      </c>
      <c r="AG41" s="32">
        <f>+(Provincias!AI41-Provincias!AG41)/Provincias!AG41</f>
        <v>-1.2048192771084338E-2</v>
      </c>
      <c r="AH41" s="31">
        <f>+(Provincias!AJ41-Provincias!AH41)/Provincias!AH41</f>
        <v>-5.4545454545454543E-2</v>
      </c>
      <c r="AI41" s="32">
        <f>+(Provincias!AK41-Provincias!AI41)/Provincias!AI41</f>
        <v>-6.097560975609756E-2</v>
      </c>
      <c r="AJ41" s="31">
        <f>+(Provincias!AL41-Provincias!AJ41)/Provincias!AJ41</f>
        <v>-3.8461538461538464E-2</v>
      </c>
      <c r="AK41" s="32">
        <f>+(Provincias!AM41-Provincias!AK41)/Provincias!AK41</f>
        <v>-3.2467532467532464E-2</v>
      </c>
      <c r="AL41" s="31">
        <f>+(Provincias!AN41-Provincias!AL41)/Provincias!AL41</f>
        <v>0.06</v>
      </c>
      <c r="AM41" s="32">
        <f>+(Provincias!AO41-Provincias!AM41)/Provincias!AM41</f>
        <v>6.7114093959731544E-2</v>
      </c>
      <c r="AN41" s="31">
        <f>+(Provincias!AP41-Provincias!AN41)/Provincias!AN41</f>
        <v>-0.25157232704402516</v>
      </c>
      <c r="AO41" s="32">
        <f>+(Provincias!AQ41-Provincias!AO41)/Provincias!AO41</f>
        <v>-0.25786163522012578</v>
      </c>
    </row>
    <row r="42" spans="1:41" s="6" customFormat="1" ht="12.75" customHeight="1" thickBot="1" x14ac:dyDescent="0.25">
      <c r="A42" s="46" t="s">
        <v>17</v>
      </c>
      <c r="B42" s="54">
        <f>+(Provincias!D42-Provincias!B42)/Provincias!B42</f>
        <v>6.9090909090909092E-2</v>
      </c>
      <c r="C42" s="32">
        <f>+(Provincias!E42-Provincias!C42)/Provincias!C42</f>
        <v>7.2992700729927001E-2</v>
      </c>
      <c r="D42" s="31">
        <f>+(Provincias!F42-Provincias!D42)/Provincias!D42</f>
        <v>0.1598639455782313</v>
      </c>
      <c r="E42" s="32">
        <f>+(Provincias!G42-Provincias!E42)/Provincias!E42</f>
        <v>0.1598639455782313</v>
      </c>
      <c r="F42" s="31">
        <f>+(Provincias!H42-Provincias!F42)/Provincias!F42</f>
        <v>2.4017595307917889</v>
      </c>
      <c r="G42" s="32">
        <f>+(Provincias!I42-Provincias!G42)/Provincias!G42</f>
        <v>2.3988269794721409</v>
      </c>
      <c r="H42" s="31">
        <f>+(Provincias!J42-Provincias!H42)/Provincias!H42</f>
        <v>1.1112068965517241</v>
      </c>
      <c r="I42" s="32">
        <f>+(Provincias!K42-Provincias!I42)/Provincias!I42</f>
        <v>1.092320966350302</v>
      </c>
      <c r="J42" s="31">
        <f>+(Provincias!L42-Provincias!J42)/Provincias!J42</f>
        <v>4.49162923642303E-3</v>
      </c>
      <c r="K42" s="32">
        <f>+(Provincias!M42-Provincias!K42)/Provincias!K42</f>
        <v>9.8969072164948445E-3</v>
      </c>
      <c r="L42" s="31">
        <f>+(Provincias!N42-Provincias!L42)/Provincias!L42</f>
        <v>-0.39349593495934959</v>
      </c>
      <c r="M42" s="32">
        <f>+(Provincias!O42-Provincias!M42)/Provincias!M42</f>
        <v>-0.39158840342997142</v>
      </c>
      <c r="N42" s="31">
        <f>+(Provincias!P42-Provincias!N42)/Provincias!N42</f>
        <v>-0.86528150134048254</v>
      </c>
      <c r="O42" s="32">
        <f>+(Provincias!Q42-Provincias!O42)/Provincias!O42</f>
        <v>-0.86979865771812082</v>
      </c>
      <c r="P42" s="31">
        <f>+(Provincias!R42-Provincias!P42)/Provincias!P42</f>
        <v>9.2089552238805972</v>
      </c>
      <c r="Q42" s="32">
        <f>+(Provincias!S42-Provincias!Q42)/Provincias!Q42</f>
        <v>9.5</v>
      </c>
      <c r="R42" s="31">
        <f>+(Provincias!T42-Provincias!R42)/Provincias!R42</f>
        <v>5.3118908382066274E-2</v>
      </c>
      <c r="S42" s="32">
        <f>+(Provincias!U42-Provincias!S42)/Provincias!S42</f>
        <v>2.6509572901325478E-2</v>
      </c>
      <c r="T42" s="31">
        <f>+(Provincias!V42-Provincias!T42)/Provincias!T42</f>
        <v>-0.59925960203609441</v>
      </c>
      <c r="U42" s="32">
        <f>+(Provincias!W42-Provincias!U42)/Provincias!U42</f>
        <v>-0.60879961740793875</v>
      </c>
      <c r="V42" s="31">
        <f>+(Provincias!X42-Provincias!V42)/Provincias!V42</f>
        <v>-0.54272517321016167</v>
      </c>
      <c r="W42" s="32">
        <f>+(Provincias!Y42-Provincias!W42)/Provincias!W42</f>
        <v>-0.5317848410757946</v>
      </c>
      <c r="X42" s="31">
        <f>+(Provincias!Z42-Provincias!X42)/Provincias!X42</f>
        <v>-0.69696969696969702</v>
      </c>
      <c r="Y42" s="32">
        <f>+(Provincias!AA42-Provincias!Y42)/Provincias!Y42</f>
        <v>-0.6945169712793734</v>
      </c>
      <c r="Z42" s="31">
        <f>+(Provincias!AB42-Provincias!Z42)/Provincias!Z42</f>
        <v>0.15833333333333333</v>
      </c>
      <c r="AA42" s="32">
        <f>+(Provincias!AC42-Provincias!AA42)/Provincias!AA42</f>
        <v>0.10256410256410256</v>
      </c>
      <c r="AB42" s="31">
        <f>+(Provincias!AD42-Provincias!AB42)/Provincias!AB42</f>
        <v>0.12949640287769784</v>
      </c>
      <c r="AC42" s="32">
        <f>+(Provincias!AE42-Provincias!AC42)/Provincias!AC42</f>
        <v>0.20930232558139536</v>
      </c>
      <c r="AD42" s="31">
        <f>+(Provincias!AF42-Provincias!AD42)/Provincias!AD42</f>
        <v>-0.22929936305732485</v>
      </c>
      <c r="AE42" s="32">
        <f>+(Provincias!AG42-Provincias!AE42)/Provincias!AE42</f>
        <v>-0.23076923076923078</v>
      </c>
      <c r="AF42" s="31">
        <f>+(Provincias!AH42-Provincias!AF42)/Provincias!AF42</f>
        <v>0.2975206611570248</v>
      </c>
      <c r="AG42" s="32">
        <f>+(Provincias!AI42-Provincias!AG42)/Provincias!AG42</f>
        <v>0.29166666666666669</v>
      </c>
      <c r="AH42" s="31">
        <f>+(Provincias!AJ42-Provincias!AH42)/Provincias!AH42</f>
        <v>0.19745222929936307</v>
      </c>
      <c r="AI42" s="32">
        <f>+(Provincias!AK42-Provincias!AI42)/Provincias!AI42</f>
        <v>0.20645161290322581</v>
      </c>
      <c r="AJ42" s="31">
        <f>+(Provincias!AL42-Provincias!AJ42)/Provincias!AJ42</f>
        <v>0.51063829787234039</v>
      </c>
      <c r="AK42" s="32">
        <f>+(Provincias!AM42-Provincias!AK42)/Provincias!AK42</f>
        <v>0.5133689839572193</v>
      </c>
      <c r="AL42" s="31">
        <f>+(Provincias!AN42-Provincias!AL42)/Provincias!AL42</f>
        <v>-0.11619718309859155</v>
      </c>
      <c r="AM42" s="32">
        <f>+(Provincias!AO42-Provincias!AM42)/Provincias!AM42</f>
        <v>-0.12367491166077739</v>
      </c>
      <c r="AN42" s="31">
        <f>+(Provincias!AP42-Provincias!AN42)/Provincias!AN42</f>
        <v>-0.37450199203187251</v>
      </c>
      <c r="AO42" s="32">
        <f>+(Provincias!AQ42-Provincias!AO42)/Provincias!AO42</f>
        <v>-0.37096774193548387</v>
      </c>
    </row>
    <row r="43" spans="1:41" s="6" customFormat="1" ht="12.75" customHeight="1" thickBot="1" x14ac:dyDescent="0.25">
      <c r="A43" s="46" t="s">
        <v>18</v>
      </c>
      <c r="B43" s="54">
        <f>+(Provincias!D43-Provincias!B43)/Provincias!B43</f>
        <v>-0.22429906542056074</v>
      </c>
      <c r="C43" s="32">
        <f>+(Provincias!E43-Provincias!C43)/Provincias!C43</f>
        <v>-0.21698113207547171</v>
      </c>
      <c r="D43" s="31">
        <f>+(Provincias!F43-Provincias!D43)/Provincias!D43</f>
        <v>-0.13253012048192772</v>
      </c>
      <c r="E43" s="32">
        <f>+(Provincias!G43-Provincias!E43)/Provincias!E43</f>
        <v>-0.13253012048192772</v>
      </c>
      <c r="F43" s="31">
        <f>+(Provincias!H43-Provincias!F43)/Provincias!F43</f>
        <v>0.61111111111111116</v>
      </c>
      <c r="G43" s="32">
        <f>+(Provincias!I43-Provincias!G43)/Provincias!G43</f>
        <v>0.61111111111111116</v>
      </c>
      <c r="H43" s="31">
        <f>+(Provincias!J43-Provincias!H43)/Provincias!H43</f>
        <v>0.10344827586206896</v>
      </c>
      <c r="I43" s="32">
        <f>+(Provincias!K43-Provincias!I43)/Provincias!I43</f>
        <v>7.7586206896551727E-2</v>
      </c>
      <c r="J43" s="31">
        <f>+(Provincias!L43-Provincias!J43)/Provincias!J43</f>
        <v>0.3359375</v>
      </c>
      <c r="K43" s="32">
        <f>+(Provincias!M43-Provincias!K43)/Provincias!K43</f>
        <v>0.36799999999999999</v>
      </c>
      <c r="L43" s="31">
        <f>+(Provincias!N43-Provincias!L43)/Provincias!L43</f>
        <v>-0.21637426900584794</v>
      </c>
      <c r="M43" s="32">
        <f>+(Provincias!O43-Provincias!M43)/Provincias!M43</f>
        <v>-0.21637426900584794</v>
      </c>
      <c r="N43" s="31">
        <f>+(Provincias!P43-Provincias!N43)/Provincias!N43</f>
        <v>-3.7313432835820892E-2</v>
      </c>
      <c r="O43" s="32">
        <f>+(Provincias!Q43-Provincias!O43)/Provincias!O43</f>
        <v>-6.7164179104477612E-2</v>
      </c>
      <c r="P43" s="31">
        <f>+(Provincias!R43-Provincias!P43)/Provincias!P43</f>
        <v>15.744186046511627</v>
      </c>
      <c r="Q43" s="32">
        <f>+(Provincias!S43-Provincias!Q43)/Provincias!Q43</f>
        <v>16.111999999999998</v>
      </c>
      <c r="R43" s="31">
        <f>+(Provincias!T43-Provincias!R43)/Provincias!R43</f>
        <v>-0.13425925925925927</v>
      </c>
      <c r="S43" s="32">
        <f>+(Provincias!U43-Provincias!S43)/Provincias!S43</f>
        <v>-0.13931743805516597</v>
      </c>
      <c r="T43" s="31">
        <f>+(Provincias!V43-Provincias!T43)/Provincias!T43</f>
        <v>-0.44545454545454544</v>
      </c>
      <c r="U43" s="32">
        <f>+(Provincias!W43-Provincias!U43)/Provincias!U43</f>
        <v>-0.44486692015209123</v>
      </c>
      <c r="V43" s="31">
        <f>+(Provincias!X43-Provincias!V43)/Provincias!V43</f>
        <v>-0.42237222757955639</v>
      </c>
      <c r="W43" s="32">
        <f>+(Provincias!Y43-Provincias!W43)/Provincias!W43</f>
        <v>-0.44324853228962818</v>
      </c>
      <c r="X43" s="31">
        <f>+(Provincias!Z43-Provincias!X43)/Provincias!X43</f>
        <v>-0.71118530884808018</v>
      </c>
      <c r="Y43" s="32">
        <f>+(Provincias!AA43-Provincias!Y43)/Provincias!Y43</f>
        <v>-0.7012302284710018</v>
      </c>
      <c r="Z43" s="31">
        <f>+(Provincias!AB43-Provincias!Z43)/Provincias!Z43</f>
        <v>5.2023121387283239E-2</v>
      </c>
      <c r="AA43" s="32">
        <f>+(Provincias!AC43-Provincias!AA43)/Provincias!AA43</f>
        <v>6.4705882352941183E-2</v>
      </c>
      <c r="AB43" s="31">
        <f>+(Provincias!AD43-Provincias!AB43)/Provincias!AB43</f>
        <v>3.8461538461538464E-2</v>
      </c>
      <c r="AC43" s="32">
        <f>+(Provincias!AE43-Provincias!AC43)/Provincias!AC43</f>
        <v>3.3149171270718231E-2</v>
      </c>
      <c r="AD43" s="31">
        <f>+(Provincias!AF43-Provincias!AD43)/Provincias!AD43</f>
        <v>-0.10052910052910052</v>
      </c>
      <c r="AE43" s="32">
        <f>+(Provincias!AG43-Provincias!AE43)/Provincias!AE43</f>
        <v>-9.6256684491978606E-2</v>
      </c>
      <c r="AF43" s="31">
        <f>+(Provincias!AH43-Provincias!AF43)/Provincias!AF43</f>
        <v>-0.10588235294117647</v>
      </c>
      <c r="AG43" s="32">
        <f>+(Provincias!AI43-Provincias!AG43)/Provincias!AG43</f>
        <v>-0.17159763313609466</v>
      </c>
      <c r="AH43" s="31">
        <f>+(Provincias!AJ43-Provincias!AH43)/Provincias!AH43</f>
        <v>-0.13157894736842105</v>
      </c>
      <c r="AI43" s="32">
        <f>+(Provincias!AK43-Provincias!AI43)/Provincias!AI43</f>
        <v>-6.4285714285714279E-2</v>
      </c>
      <c r="AJ43" s="31">
        <f>+(Provincias!AL43-Provincias!AJ43)/Provincias!AJ43</f>
        <v>-2.2727272727272728E-2</v>
      </c>
      <c r="AK43" s="32">
        <f>+(Provincias!AM43-Provincias!AK43)/Provincias!AK43</f>
        <v>-3.0534351145038167E-2</v>
      </c>
      <c r="AL43" s="31">
        <f>+(Provincias!AN43-Provincias!AL43)/Provincias!AL43</f>
        <v>-0.17054263565891473</v>
      </c>
      <c r="AM43" s="32">
        <f>+(Provincias!AO43-Provincias!AM43)/Provincias!AM43</f>
        <v>-0.16535433070866143</v>
      </c>
      <c r="AN43" s="31">
        <f>+(Provincias!AP43-Provincias!AN43)/Provincias!AN43</f>
        <v>-6.5420560747663545E-2</v>
      </c>
      <c r="AO43" s="32">
        <f>+(Provincias!AQ43-Provincias!AO43)/Provincias!AO43</f>
        <v>-6.6037735849056603E-2</v>
      </c>
    </row>
    <row r="44" spans="1:41" s="6" customFormat="1" ht="12.75" customHeight="1" thickBot="1" x14ac:dyDescent="0.25">
      <c r="A44" s="46" t="s">
        <v>108</v>
      </c>
      <c r="B44" s="54">
        <f>+(Provincias!D44-Provincias!B44)/Provincias!B44</f>
        <v>-7.3170731707317069E-2</v>
      </c>
      <c r="C44" s="32">
        <f>+(Provincias!E44-Provincias!C44)/Provincias!C44</f>
        <v>-7.3170731707317069E-2</v>
      </c>
      <c r="D44" s="31">
        <f>+(Provincias!F44-Provincias!D44)/Provincias!D44</f>
        <v>0.60526315789473684</v>
      </c>
      <c r="E44" s="32">
        <f>+(Provincias!G44-Provincias!E44)/Provincias!E44</f>
        <v>0.60526315789473684</v>
      </c>
      <c r="F44" s="31">
        <f>+(Provincias!H44-Provincias!F44)/Provincias!F44</f>
        <v>-3.2786885245901641E-2</v>
      </c>
      <c r="G44" s="32">
        <f>+(Provincias!I44-Provincias!G44)/Provincias!G44</f>
        <v>-4.0983606557377046E-2</v>
      </c>
      <c r="H44" s="31">
        <f>+(Provincias!J44-Provincias!H44)/Provincias!H44</f>
        <v>1.5677966101694916</v>
      </c>
      <c r="I44" s="32">
        <f>+(Provincias!K44-Provincias!I44)/Provincias!I44</f>
        <v>1.5641025641025641</v>
      </c>
      <c r="J44" s="31">
        <f>+(Provincias!L44-Provincias!J44)/Provincias!J44</f>
        <v>-9.5709570957095716E-2</v>
      </c>
      <c r="K44" s="32">
        <f>+(Provincias!M44-Provincias!K44)/Provincias!K44</f>
        <v>-0.09</v>
      </c>
      <c r="L44" s="31">
        <f>+(Provincias!N44-Provincias!L44)/Provincias!L44</f>
        <v>-0.47810218978102192</v>
      </c>
      <c r="M44" s="32">
        <f>+(Provincias!O44-Provincias!M44)/Provincias!M44</f>
        <v>-0.47619047619047616</v>
      </c>
      <c r="N44" s="31">
        <f>+(Provincias!P44-Provincias!N44)/Provincias!N44</f>
        <v>-0.5174825174825175</v>
      </c>
      <c r="O44" s="32">
        <f>+(Provincias!Q44-Provincias!O44)/Provincias!O44</f>
        <v>-0.52447552447552448</v>
      </c>
      <c r="P44" s="31">
        <f>+(Provincias!R44-Provincias!P44)/Provincias!P44</f>
        <v>19.318840579710145</v>
      </c>
      <c r="Q44" s="32">
        <f>+(Provincias!S44-Provincias!Q44)/Provincias!Q44</f>
        <v>19.382352941176471</v>
      </c>
      <c r="R44" s="31">
        <f>+(Provincias!T44-Provincias!R44)/Provincias!R44</f>
        <v>-0.17261055634807418</v>
      </c>
      <c r="S44" s="32">
        <f>+(Provincias!U44-Provincias!S44)/Provincias!S44</f>
        <v>-0.18326118326118326</v>
      </c>
      <c r="T44" s="31">
        <f>+(Provincias!V44-Provincias!T44)/Provincias!T44</f>
        <v>-0.49051724137931035</v>
      </c>
      <c r="U44" s="32">
        <f>+(Provincias!W44-Provincias!U44)/Provincias!U44</f>
        <v>-0.49558303886925797</v>
      </c>
      <c r="V44" s="31">
        <f>+(Provincias!X44-Provincias!V44)/Provincias!V44</f>
        <v>-0.48561759729272419</v>
      </c>
      <c r="W44" s="32">
        <f>+(Provincias!Y44-Provincias!W44)/Provincias!W44</f>
        <v>-0.48511383537653241</v>
      </c>
      <c r="X44" s="31">
        <f>+(Provincias!Z44-Provincias!X44)/Provincias!X44</f>
        <v>-0.59539473684210531</v>
      </c>
      <c r="Y44" s="32">
        <f>+(Provincias!AA44-Provincias!Y44)/Provincias!Y44</f>
        <v>-0.59863945578231292</v>
      </c>
      <c r="Z44" s="31">
        <f>+(Provincias!AB44-Provincias!Z44)/Provincias!Z44</f>
        <v>0.17886178861788618</v>
      </c>
      <c r="AA44" s="32">
        <f>+(Provincias!AC44-Provincias!AA44)/Provincias!AA44</f>
        <v>0.21186440677966101</v>
      </c>
      <c r="AB44" s="31">
        <f>+(Provincias!AD44-Provincias!AB44)/Provincias!AB44</f>
        <v>5.5172413793103448E-2</v>
      </c>
      <c r="AC44" s="32">
        <f>+(Provincias!AE44-Provincias!AC44)/Provincias!AC44</f>
        <v>4.195804195804196E-2</v>
      </c>
      <c r="AD44" s="31">
        <f>+(Provincias!AF44-Provincias!AD44)/Provincias!AD44</f>
        <v>-0.11764705882352941</v>
      </c>
      <c r="AE44" s="32">
        <f>+(Provincias!AG44-Provincias!AE44)/Provincias!AE44</f>
        <v>-0.11409395973154363</v>
      </c>
      <c r="AF44" s="31">
        <f>+(Provincias!AH44-Provincias!AF44)/Provincias!AF44</f>
        <v>2.9629629629629631E-2</v>
      </c>
      <c r="AG44" s="32">
        <f>+(Provincias!AI44-Provincias!AG44)/Provincias!AG44</f>
        <v>4.5454545454545456E-2</v>
      </c>
      <c r="AH44" s="31">
        <f>+(Provincias!AJ44-Provincias!AH44)/Provincias!AH44</f>
        <v>0.12949640287769784</v>
      </c>
      <c r="AI44" s="32">
        <f>+(Provincias!AK44-Provincias!AI44)/Provincias!AI44</f>
        <v>0.10144927536231885</v>
      </c>
      <c r="AJ44" s="31">
        <f>+(Provincias!AL44-Provincias!AJ44)/Provincias!AJ44</f>
        <v>-0.17834394904458598</v>
      </c>
      <c r="AK44" s="32">
        <f>+(Provincias!AM44-Provincias!AK44)/Provincias!AK44</f>
        <v>-0.17105263157894737</v>
      </c>
      <c r="AL44" s="31">
        <f>+(Provincias!AN44-Provincias!AL44)/Provincias!AL44</f>
        <v>0</v>
      </c>
      <c r="AM44" s="32">
        <f>+(Provincias!AO44-Provincias!AM44)/Provincias!AM44</f>
        <v>-7.9365079365079361E-3</v>
      </c>
      <c r="AN44" s="31">
        <f>+(Provincias!AP44-Provincias!AN44)/Provincias!AN44</f>
        <v>-0.13178294573643412</v>
      </c>
      <c r="AO44" s="32">
        <f>+(Provincias!AQ44-Provincias!AO44)/Provincias!AO44</f>
        <v>-0.13600000000000001</v>
      </c>
    </row>
    <row r="45" spans="1:41" s="6" customFormat="1" ht="12.75" customHeight="1" thickBot="1" x14ac:dyDescent="0.25">
      <c r="A45" s="46" t="s">
        <v>19</v>
      </c>
      <c r="B45" s="54">
        <f>+(Provincias!D45-Provincias!B45)/Provincias!B45</f>
        <v>-0.11475409836065574</v>
      </c>
      <c r="C45" s="32">
        <f>+(Provincias!E45-Provincias!C45)/Provincias!C45</f>
        <v>-0.13114754098360656</v>
      </c>
      <c r="D45" s="31">
        <f>+(Provincias!F45-Provincias!D45)/Provincias!D45</f>
        <v>-9.2592592592592587E-2</v>
      </c>
      <c r="E45" s="32">
        <f>+(Provincias!G45-Provincias!E45)/Provincias!E45</f>
        <v>-9.4339622641509441E-2</v>
      </c>
      <c r="F45" s="31">
        <f>+(Provincias!H45-Provincias!F45)/Provincias!F45</f>
        <v>1.2244897959183674</v>
      </c>
      <c r="G45" s="32">
        <f>+(Provincias!I45-Provincias!G45)/Provincias!G45</f>
        <v>1.25</v>
      </c>
      <c r="H45" s="31">
        <f>+(Provincias!J45-Provincias!H45)/Provincias!H45</f>
        <v>0.1834862385321101</v>
      </c>
      <c r="I45" s="32">
        <f>+(Provincias!K45-Provincias!I45)/Provincias!I45</f>
        <v>0.19444444444444445</v>
      </c>
      <c r="J45" s="31">
        <f>+(Provincias!L45-Provincias!J45)/Provincias!J45</f>
        <v>-4.6511627906976744E-2</v>
      </c>
      <c r="K45" s="32">
        <f>+(Provincias!M45-Provincias!K45)/Provincias!K45</f>
        <v>-4.6511627906976744E-2</v>
      </c>
      <c r="L45" s="31">
        <f>+(Provincias!N45-Provincias!L45)/Provincias!L45</f>
        <v>6.5040650406504072E-2</v>
      </c>
      <c r="M45" s="32">
        <f>+(Provincias!O45-Provincias!M45)/Provincias!M45</f>
        <v>1.6260162601626018E-2</v>
      </c>
      <c r="N45" s="31">
        <f>+(Provincias!P45-Provincias!N45)/Provincias!N45</f>
        <v>-0.12977099236641221</v>
      </c>
      <c r="O45" s="32">
        <f>+(Provincias!Q45-Provincias!O45)/Provincias!O45</f>
        <v>-9.6000000000000002E-2</v>
      </c>
      <c r="P45" s="31">
        <f>+(Provincias!R45-Provincias!P45)/Provincias!P45</f>
        <v>11.87719298245614</v>
      </c>
      <c r="Q45" s="32">
        <f>+(Provincias!S45-Provincias!Q45)/Provincias!Q45</f>
        <v>11.964601769911505</v>
      </c>
      <c r="R45" s="31">
        <f>+(Provincias!T45-Provincias!R45)/Provincias!R45</f>
        <v>-9.4686648501362394E-2</v>
      </c>
      <c r="S45" s="32">
        <f>+(Provincias!U45-Provincias!S45)/Provincias!S45</f>
        <v>-0.15085324232081912</v>
      </c>
      <c r="T45" s="31">
        <f>+(Provincias!V45-Provincias!T45)/Provincias!T45</f>
        <v>-0.55831452219714073</v>
      </c>
      <c r="U45" s="32">
        <f>+(Provincias!W45-Provincias!U45)/Provincias!U45</f>
        <v>-0.57797427652733124</v>
      </c>
      <c r="V45" s="31">
        <f>+(Provincias!X45-Provincias!V45)/Provincias!V45</f>
        <v>-0.36286201022146508</v>
      </c>
      <c r="W45" s="32">
        <f>+(Provincias!Y45-Provincias!W45)/Provincias!W45</f>
        <v>-0.31238095238095237</v>
      </c>
      <c r="X45" s="31">
        <f>+(Provincias!Z45-Provincias!X45)/Provincias!X45</f>
        <v>-0.64973262032085566</v>
      </c>
      <c r="Y45" s="32">
        <f>+(Provincias!AA45-Provincias!Y45)/Provincias!Y45</f>
        <v>-0.65096952908587258</v>
      </c>
      <c r="Z45" s="31">
        <f>+(Provincias!AB45-Provincias!Z45)/Provincias!Z45</f>
        <v>-7.6335877862595417E-3</v>
      </c>
      <c r="AA45" s="32">
        <f>+(Provincias!AC45-Provincias!AA45)/Provincias!AA45</f>
        <v>-2.3809523809523808E-2</v>
      </c>
      <c r="AB45" s="31">
        <f>+(Provincias!AD45-Provincias!AB45)/Provincias!AB45</f>
        <v>5.3846153846153849E-2</v>
      </c>
      <c r="AC45" s="32">
        <f>+(Provincias!AE45-Provincias!AC45)/Provincias!AC45</f>
        <v>4.878048780487805E-2</v>
      </c>
      <c r="AD45" s="31">
        <f>+(Provincias!AF45-Provincias!AD45)/Provincias!AD45</f>
        <v>-0.145985401459854</v>
      </c>
      <c r="AE45" s="32">
        <f>+(Provincias!AG45-Provincias!AE45)/Provincias!AE45</f>
        <v>-0.13178294573643412</v>
      </c>
      <c r="AF45" s="31">
        <f>+(Provincias!AH45-Provincias!AF45)/Provincias!AF45</f>
        <v>0.52991452991452992</v>
      </c>
      <c r="AG45" s="32">
        <f>+(Provincias!AI45-Provincias!AG45)/Provincias!AG45</f>
        <v>0.5803571428571429</v>
      </c>
      <c r="AH45" s="31">
        <f>+(Provincias!AJ45-Provincias!AH45)/Provincias!AH45</f>
        <v>-0.22905027932960895</v>
      </c>
      <c r="AI45" s="32">
        <f>+(Provincias!AK45-Provincias!AI45)/Provincias!AI45</f>
        <v>-0.24858757062146894</v>
      </c>
      <c r="AJ45" s="31">
        <f>+(Provincias!AL45-Provincias!AJ45)/Provincias!AJ45</f>
        <v>-8.6956521739130432E-2</v>
      </c>
      <c r="AK45" s="32">
        <f>+(Provincias!AM45-Provincias!AK45)/Provincias!AK45</f>
        <v>-9.7744360902255634E-2</v>
      </c>
      <c r="AL45" s="31">
        <f>+(Provincias!AN45-Provincias!AL45)/Provincias!AL45</f>
        <v>-0.14285714285714285</v>
      </c>
      <c r="AM45" s="32">
        <f>+(Provincias!AO45-Provincias!AM45)/Provincias!AM45</f>
        <v>-0.13333333333333333</v>
      </c>
      <c r="AN45" s="31">
        <f>+(Provincias!AP45-Provincias!AN45)/Provincias!AN45</f>
        <v>-0.21296296296296297</v>
      </c>
      <c r="AO45" s="32">
        <f>+(Provincias!AQ45-Provincias!AO45)/Provincias!AO45</f>
        <v>-0.25961538461538464</v>
      </c>
    </row>
    <row r="46" spans="1:41" s="6" customFormat="1" ht="12.75" customHeight="1" thickBot="1" x14ac:dyDescent="0.25">
      <c r="A46" s="46" t="s">
        <v>20</v>
      </c>
      <c r="B46" s="54">
        <f>+(Provincias!D46-Provincias!B46)/Provincias!B46</f>
        <v>0.12377133988618727</v>
      </c>
      <c r="C46" s="32">
        <f>+(Provincias!E46-Provincias!C46)/Provincias!C46</f>
        <v>0.12813133625482373</v>
      </c>
      <c r="D46" s="31">
        <f>+(Provincias!F46-Provincias!D46)/Provincias!D46</f>
        <v>8.9653584992519283E-2</v>
      </c>
      <c r="E46" s="32">
        <f>+(Provincias!G46-Provincias!E46)/Provincias!E46</f>
        <v>8.4241651205936921E-2</v>
      </c>
      <c r="F46" s="31">
        <f>+(Provincias!H46-Provincias!F46)/Provincias!F46</f>
        <v>0.56854668356569493</v>
      </c>
      <c r="G46" s="32">
        <f>+(Provincias!I46-Provincias!G46)/Provincias!G46</f>
        <v>0.57275012031442174</v>
      </c>
      <c r="H46" s="31">
        <f>+(Provincias!J46-Provincias!H46)/Provincias!H46</f>
        <v>0.57113999057302534</v>
      </c>
      <c r="I46" s="32">
        <f>+(Provincias!K46-Provincias!I46)/Provincias!I46</f>
        <v>0.58156534747722022</v>
      </c>
      <c r="J46" s="31">
        <f>+(Provincias!L46-Provincias!J46)/Provincias!J46</f>
        <v>6.5058072258175115E-2</v>
      </c>
      <c r="K46" s="32">
        <f>+(Provincias!M46-Provincias!K46)/Provincias!K46</f>
        <v>6.4148590837758243E-2</v>
      </c>
      <c r="L46" s="31">
        <f>+(Provincias!N46-Provincias!L46)/Provincias!L46</f>
        <v>3.8831435354714096E-2</v>
      </c>
      <c r="M46" s="32">
        <f>+(Provincias!O46-Provincias!M46)/Provincias!M46</f>
        <v>3.9675966142098139E-2</v>
      </c>
      <c r="N46" s="31">
        <f>+(Provincias!P46-Provincias!N46)/Provincias!N46</f>
        <v>0.2346994112178494</v>
      </c>
      <c r="O46" s="32">
        <f>+(Provincias!Q46-Provincias!O46)/Provincias!O46</f>
        <v>0.2303118624307782</v>
      </c>
      <c r="P46" s="31">
        <f>+(Provincias!R46-Provincias!P46)/Provincias!P46</f>
        <v>0.38602352941176471</v>
      </c>
      <c r="Q46" s="32">
        <f>+(Provincias!S46-Provincias!Q46)/Provincias!Q46</f>
        <v>0.38012887330616885</v>
      </c>
      <c r="R46" s="31">
        <f>+(Provincias!T46-Provincias!R46)/Provincias!R46</f>
        <v>-8.9385348408198367E-2</v>
      </c>
      <c r="S46" s="32">
        <f>+(Provincias!U46-Provincias!S46)/Provincias!S46</f>
        <v>-0.10256674333710963</v>
      </c>
      <c r="T46" s="31">
        <f>+(Provincias!V46-Provincias!T46)/Provincias!T46</f>
        <v>-0.19001752401784716</v>
      </c>
      <c r="U46" s="32">
        <f>+(Provincias!W46-Provincias!U46)/Provincias!U46</f>
        <v>-0.19990054065082119</v>
      </c>
      <c r="V46" s="31">
        <f>+(Provincias!X46-Provincias!V46)/Provincias!V46</f>
        <v>-0.35742343337629656</v>
      </c>
      <c r="W46" s="32">
        <f>+(Provincias!Y46-Provincias!W46)/Provincias!W46</f>
        <v>-0.36086187387444818</v>
      </c>
      <c r="X46" s="31">
        <f>+(Provincias!Z46-Provincias!X46)/Provincias!X46</f>
        <v>-0.67348010888772147</v>
      </c>
      <c r="Y46" s="32">
        <f>+(Provincias!AA46-Provincias!Y46)/Provincias!Y46</f>
        <v>-0.69092858567723914</v>
      </c>
      <c r="Z46" s="31">
        <f>+(Provincias!AB46-Provincias!Z46)/Provincias!Z46</f>
        <v>0.11722977914289893</v>
      </c>
      <c r="AA46" s="32">
        <f>+(Provincias!AC46-Provincias!AA46)/Provincias!AA46</f>
        <v>9.955627269060105E-2</v>
      </c>
      <c r="AB46" s="31">
        <f>+(Provincias!AD46-Provincias!AB46)/Provincias!AB46</f>
        <v>0.14119264253452904</v>
      </c>
      <c r="AC46" s="32">
        <f>+(Provincias!AE46-Provincias!AC46)/Provincias!AC46</f>
        <v>0.22708929488590507</v>
      </c>
      <c r="AD46" s="31">
        <f>+(Provincias!AF46-Provincias!AD46)/Provincias!AD46</f>
        <v>-7.9786623838476539E-2</v>
      </c>
      <c r="AE46" s="32">
        <f>+(Provincias!AG46-Provincias!AE46)/Provincias!AE46</f>
        <v>-7.2291317866539112E-2</v>
      </c>
      <c r="AF46" s="31">
        <f>+(Provincias!AH46-Provincias!AF46)/Provincias!AF46</f>
        <v>0.13918843109144174</v>
      </c>
      <c r="AG46" s="32">
        <f>+(Provincias!AI46-Provincias!AG46)/Provincias!AG46</f>
        <v>0.15275539800193361</v>
      </c>
      <c r="AH46" s="31">
        <f>+(Provincias!AJ46-Provincias!AH46)/Provincias!AH46</f>
        <v>-5.1816590063471217E-2</v>
      </c>
      <c r="AI46" s="32">
        <f>+(Provincias!AK46-Provincias!AI46)/Provincias!AI46</f>
        <v>-4.2941012021246852E-2</v>
      </c>
      <c r="AJ46" s="31">
        <f>+(Provincias!AL46-Provincias!AJ46)/Provincias!AJ46</f>
        <v>0.17300478965895319</v>
      </c>
      <c r="AK46" s="32">
        <f>+(Provincias!AM46-Provincias!AK46)/Provincias!AK46</f>
        <v>0.17725068645206521</v>
      </c>
      <c r="AL46" s="31">
        <f>+(Provincias!AN46-Provincias!AL46)/Provincias!AL46</f>
        <v>0.10867319328971319</v>
      </c>
      <c r="AM46" s="32">
        <f>+(Provincias!AO46-Provincias!AM46)/Provincias!AM46</f>
        <v>0.1110118604535755</v>
      </c>
      <c r="AN46" s="31">
        <f>+(Provincias!AP46-Provincias!AN46)/Provincias!AN46</f>
        <v>-6.7358892438764639E-2</v>
      </c>
      <c r="AO46" s="32">
        <f>+(Provincias!AQ46-Provincias!AO46)/Provincias!AO46</f>
        <v>-6.619617652313739E-2</v>
      </c>
    </row>
    <row r="47" spans="1:41" s="6" customFormat="1" ht="12.75" customHeight="1" thickBot="1" x14ac:dyDescent="0.25">
      <c r="A47" s="46" t="s">
        <v>21</v>
      </c>
      <c r="B47" s="54">
        <f>+(Provincias!D47-Provincias!B47)/Provincias!B47</f>
        <v>8.00561797752809E-2</v>
      </c>
      <c r="C47" s="32">
        <f>+(Provincias!E47-Provincias!C47)/Provincias!C47</f>
        <v>8.6770981507823614E-2</v>
      </c>
      <c r="D47" s="31">
        <f>+(Provincias!F47-Provincias!D47)/Provincias!D47</f>
        <v>0.17945383615084526</v>
      </c>
      <c r="E47" s="32">
        <f>+(Provincias!G47-Provincias!E47)/Provincias!E47</f>
        <v>0.18586387434554974</v>
      </c>
      <c r="F47" s="31">
        <f>+(Provincias!H47-Provincias!F47)/Provincias!F47</f>
        <v>0.84674751929437708</v>
      </c>
      <c r="G47" s="32">
        <f>+(Provincias!I47-Provincias!G47)/Provincias!G47</f>
        <v>0.84657836644591611</v>
      </c>
      <c r="H47" s="31">
        <f>+(Provincias!J47-Provincias!H47)/Provincias!H47</f>
        <v>0.50626865671641796</v>
      </c>
      <c r="I47" s="32">
        <f>+(Provincias!K47-Provincias!I47)/Provincias!I47</f>
        <v>0.50687387925881655</v>
      </c>
      <c r="J47" s="31">
        <f>+(Provincias!L47-Provincias!J47)/Provincias!J47</f>
        <v>-0.14982164090368608</v>
      </c>
      <c r="K47" s="32">
        <f>+(Provincias!M47-Provincias!K47)/Provincias!K47</f>
        <v>-0.15470051566838555</v>
      </c>
      <c r="L47" s="31">
        <f>+(Provincias!N47-Provincias!L47)/Provincias!L47</f>
        <v>2.6573426573426574E-2</v>
      </c>
      <c r="M47" s="32">
        <f>+(Provincias!O47-Provincias!M47)/Provincias!M47</f>
        <v>3.0971374941342094E-2</v>
      </c>
      <c r="N47" s="31">
        <f>+(Provincias!P47-Provincias!N47)/Provincias!N47</f>
        <v>0.28519527702089009</v>
      </c>
      <c r="O47" s="32">
        <f>+(Provincias!Q47-Provincias!O47)/Provincias!O47</f>
        <v>0.28584433318161129</v>
      </c>
      <c r="P47" s="31">
        <f>+(Provincias!R47-Provincias!P47)/Provincias!P47</f>
        <v>1.9787985865724382</v>
      </c>
      <c r="Q47" s="32">
        <f>+(Provincias!S47-Provincias!Q47)/Provincias!Q47</f>
        <v>1.9624778761061947</v>
      </c>
      <c r="R47" s="31">
        <f>+(Provincias!T47-Provincias!R47)/Provincias!R47</f>
        <v>1.1387900355871887E-2</v>
      </c>
      <c r="S47" s="32">
        <f>+(Provincias!U47-Provincias!S47)/Provincias!S47</f>
        <v>-2.389771776795316E-4</v>
      </c>
      <c r="T47" s="31">
        <f>+(Provincias!V47-Provincias!T47)/Provincias!T47</f>
        <v>-0.35667370396434434</v>
      </c>
      <c r="U47" s="32">
        <f>+(Provincias!W47-Provincias!U47)/Provincias!U47</f>
        <v>-0.36058324369547029</v>
      </c>
      <c r="V47" s="31">
        <f>+(Provincias!X47-Provincias!V47)/Provincias!V47</f>
        <v>-0.36517775752051046</v>
      </c>
      <c r="W47" s="32">
        <f>+(Provincias!Y47-Provincias!W47)/Provincias!W47</f>
        <v>-0.37084112149532711</v>
      </c>
      <c r="X47" s="31">
        <f>+(Provincias!Z47-Provincias!X47)/Provincias!X47</f>
        <v>-0.76995979322228603</v>
      </c>
      <c r="Y47" s="32">
        <f>+(Provincias!AA47-Provincias!Y47)/Provincias!Y47</f>
        <v>-0.78758169934640521</v>
      </c>
      <c r="Z47" s="31">
        <f>+(Provincias!AB47-Provincias!Z47)/Provincias!Z47</f>
        <v>2.9962546816479401E-2</v>
      </c>
      <c r="AA47" s="32">
        <f>+(Provincias!AC47-Provincias!AA47)/Provincias!AA47</f>
        <v>0.12307692307692308</v>
      </c>
      <c r="AB47" s="31">
        <f>+(Provincias!AD47-Provincias!AB47)/Provincias!AB47</f>
        <v>-0.12</v>
      </c>
      <c r="AC47" s="32">
        <f>+(Provincias!AE47-Provincias!AC47)/Provincias!AC47</f>
        <v>-0.10709838107098381</v>
      </c>
      <c r="AD47" s="31">
        <f>+(Provincias!AF47-Provincias!AD47)/Provincias!AD47</f>
        <v>-2.4793388429752067E-2</v>
      </c>
      <c r="AE47" s="32">
        <f>+(Provincias!AG47-Provincias!AE47)/Provincias!AE47</f>
        <v>-2.2315202231520222E-2</v>
      </c>
      <c r="AF47" s="31">
        <f>+(Provincias!AH47-Provincias!AF47)/Provincias!AF47</f>
        <v>0.36299435028248589</v>
      </c>
      <c r="AG47" s="32">
        <f>+(Provincias!AI47-Provincias!AG47)/Provincias!AG47</f>
        <v>0.36804564907275322</v>
      </c>
      <c r="AH47" s="31">
        <f>+(Provincias!AJ47-Provincias!AH47)/Provincias!AH47</f>
        <v>-0.26424870466321243</v>
      </c>
      <c r="AI47" s="32">
        <f>+(Provincias!AK47-Provincias!AI47)/Provincias!AI47</f>
        <v>-0.26694473409801878</v>
      </c>
      <c r="AJ47" s="31">
        <f>+(Provincias!AL47-Provincias!AJ47)/Provincias!AJ47</f>
        <v>-0.23098591549295774</v>
      </c>
      <c r="AK47" s="32">
        <f>+(Provincias!AM47-Provincias!AK47)/Provincias!AK47</f>
        <v>-0.23044096728307253</v>
      </c>
      <c r="AL47" s="31">
        <f>+(Provincias!AN47-Provincias!AL47)/Provincias!AL47</f>
        <v>0.19413919413919414</v>
      </c>
      <c r="AM47" s="32">
        <f>+(Provincias!AO47-Provincias!AM47)/Provincias!AM47</f>
        <v>0.19408502772643252</v>
      </c>
      <c r="AN47" s="31">
        <f>+(Provincias!AP47-Provincias!AN47)/Provincias!AN47</f>
        <v>0.19631901840490798</v>
      </c>
      <c r="AO47" s="32">
        <f>+(Provincias!AQ47-Provincias!AO47)/Provincias!AO47</f>
        <v>0.19504643962848298</v>
      </c>
    </row>
    <row r="48" spans="1:41" s="6" customFormat="1" ht="12.75" customHeight="1" thickBot="1" x14ac:dyDescent="0.25">
      <c r="A48" s="46" t="s">
        <v>22</v>
      </c>
      <c r="B48" s="54">
        <f>+(Provincias!D48-Provincias!B48)/Provincias!B48</f>
        <v>0.11133200795228629</v>
      </c>
      <c r="C48" s="32">
        <f>+(Provincias!E48-Provincias!C48)/Provincias!C48</f>
        <v>0.1073558648111332</v>
      </c>
      <c r="D48" s="31">
        <f>+(Provincias!F48-Provincias!D48)/Provincias!D48</f>
        <v>0.29159212880143115</v>
      </c>
      <c r="E48" s="32">
        <f>+(Provincias!G48-Provincias!E48)/Provincias!E48</f>
        <v>0.29263913824057453</v>
      </c>
      <c r="F48" s="31">
        <f>+(Provincias!H48-Provincias!F48)/Provincias!F48</f>
        <v>0.52216066481994461</v>
      </c>
      <c r="G48" s="32">
        <f>+(Provincias!I48-Provincias!G48)/Provincias!G48</f>
        <v>0.52361111111111114</v>
      </c>
      <c r="H48" s="31">
        <f>+(Provincias!J48-Provincias!H48)/Provincias!H48</f>
        <v>0.64331210191082799</v>
      </c>
      <c r="I48" s="32">
        <f>+(Provincias!K48-Provincias!I48)/Provincias!I48</f>
        <v>0.64448495897903368</v>
      </c>
      <c r="J48" s="31">
        <f>+(Provincias!L48-Provincias!J48)/Provincias!J48</f>
        <v>-0.15559246954595793</v>
      </c>
      <c r="K48" s="32">
        <f>+(Provincias!M48-Provincias!K48)/Provincias!K48</f>
        <v>-0.16130820399113083</v>
      </c>
      <c r="L48" s="31">
        <f>+(Provincias!N48-Provincias!L48)/Provincias!L48</f>
        <v>-0.16196721311475409</v>
      </c>
      <c r="M48" s="32">
        <f>+(Provincias!O48-Provincias!M48)/Provincias!M48</f>
        <v>-0.1566424322538004</v>
      </c>
      <c r="N48" s="31">
        <f>+(Provincias!P48-Provincias!N48)/Provincias!N48</f>
        <v>-0.60485133020344284</v>
      </c>
      <c r="O48" s="32">
        <f>+(Provincias!Q48-Provincias!O48)/Provincias!O48</f>
        <v>-0.61755485893416928</v>
      </c>
      <c r="P48" s="31">
        <f>+(Provincias!R48-Provincias!P48)/Provincias!P48</f>
        <v>9.6178217821782184</v>
      </c>
      <c r="Q48" s="32">
        <f>+(Provincias!S48-Provincias!Q48)/Provincias!Q48</f>
        <v>9.9303278688524586</v>
      </c>
      <c r="R48" s="31">
        <f>+(Provincias!T48-Provincias!R48)/Provincias!R48</f>
        <v>2.9839612085042896E-3</v>
      </c>
      <c r="S48" s="32">
        <f>+(Provincias!U48-Provincias!S48)/Provincias!S48</f>
        <v>-8.9988751406074249E-3</v>
      </c>
      <c r="T48" s="31">
        <f>+(Provincias!V48-Provincias!T48)/Provincias!T48</f>
        <v>-0.44291558200074377</v>
      </c>
      <c r="U48" s="32">
        <f>+(Provincias!W48-Provincias!U48)/Provincias!U48</f>
        <v>-0.44702989027620127</v>
      </c>
      <c r="V48" s="31">
        <f>+(Provincias!X48-Provincias!V48)/Provincias!V48</f>
        <v>-0.3347797062750334</v>
      </c>
      <c r="W48" s="32">
        <f>+(Provincias!Y48-Provincias!W48)/Provincias!W48</f>
        <v>-0.33903523776941497</v>
      </c>
      <c r="X48" s="31">
        <f>+(Provincias!Z48-Provincias!X48)/Provincias!X48</f>
        <v>-0.71249372804816857</v>
      </c>
      <c r="Y48" s="32">
        <f>+(Provincias!AA48-Provincias!Y48)/Provincias!Y48</f>
        <v>-0.72308488612836441</v>
      </c>
      <c r="Z48" s="31">
        <f>+(Provincias!AB48-Provincias!Z48)/Provincias!Z48</f>
        <v>-0.12390924956369982</v>
      </c>
      <c r="AA48" s="32">
        <f>+(Provincias!AC48-Provincias!AA48)/Provincias!AA48</f>
        <v>-8.4112149532710276E-2</v>
      </c>
      <c r="AB48" s="31">
        <f>+(Provincias!AD48-Provincias!AB48)/Provincias!AB48</f>
        <v>0.20916334661354583</v>
      </c>
      <c r="AC48" s="32">
        <f>+(Provincias!AE48-Provincias!AC48)/Provincias!AC48</f>
        <v>0.22653061224489796</v>
      </c>
      <c r="AD48" s="31">
        <f>+(Provincias!AF48-Provincias!AD48)/Provincias!AD48</f>
        <v>-0.13673805601317957</v>
      </c>
      <c r="AE48" s="32">
        <f>+(Provincias!AG48-Provincias!AE48)/Provincias!AE48</f>
        <v>-0.13810316139767054</v>
      </c>
      <c r="AF48" s="31">
        <f>+(Provincias!AH48-Provincias!AF48)/Provincias!AF48</f>
        <v>-7.8244274809160311E-2</v>
      </c>
      <c r="AG48" s="32">
        <f>+(Provincias!AI48-Provincias!AG48)/Provincias!AG48</f>
        <v>-7.7220077220077218E-2</v>
      </c>
      <c r="AH48" s="31">
        <f>+(Provincias!AJ48-Provincias!AH48)/Provincias!AH48</f>
        <v>4.1407867494824016E-2</v>
      </c>
      <c r="AI48" s="32">
        <f>+(Provincias!AK48-Provincias!AI48)/Provincias!AI48</f>
        <v>3.7656903765690378E-2</v>
      </c>
      <c r="AJ48" s="31">
        <f>+(Provincias!AL48-Provincias!AJ48)/Provincias!AJ48</f>
        <v>-1.9880715705765406E-3</v>
      </c>
      <c r="AK48" s="32">
        <f>+(Provincias!AM48-Provincias!AK48)/Provincias!AK48</f>
        <v>4.0322580645161289E-3</v>
      </c>
      <c r="AL48" s="31">
        <f>+(Provincias!AN48-Provincias!AL48)/Provincias!AL48</f>
        <v>9.1633466135458169E-2</v>
      </c>
      <c r="AM48" s="32">
        <f>+(Provincias!AO48-Provincias!AM48)/Provincias!AM48</f>
        <v>8.8353413654618476E-2</v>
      </c>
      <c r="AN48" s="31">
        <f>+(Provincias!AP48-Provincias!AN48)/Provincias!AN48</f>
        <v>-0.25364963503649635</v>
      </c>
      <c r="AO48" s="32">
        <f>+(Provincias!AQ48-Provincias!AO48)/Provincias!AO48</f>
        <v>-0.25276752767527677</v>
      </c>
    </row>
    <row r="49" spans="1:41" s="6" customFormat="1" ht="12.75" customHeight="1" thickBot="1" x14ac:dyDescent="0.25">
      <c r="A49" s="46" t="s">
        <v>23</v>
      </c>
      <c r="B49" s="54">
        <f>+(Provincias!D49-Provincias!B49)/Provincias!B49</f>
        <v>-0.11752136752136752</v>
      </c>
      <c r="C49" s="32">
        <f>+(Provincias!E49-Provincias!C49)/Provincias!C49</f>
        <v>-0.11587982832618025</v>
      </c>
      <c r="D49" s="31">
        <f>+(Provincias!F49-Provincias!D49)/Provincias!D49</f>
        <v>0.14043583535108958</v>
      </c>
      <c r="E49" s="32">
        <f>+(Provincias!G49-Provincias!E49)/Provincias!E49</f>
        <v>0.14077669902912621</v>
      </c>
      <c r="F49" s="31">
        <f>+(Provincias!H49-Provincias!F49)/Provincias!F49</f>
        <v>1.2484076433121019</v>
      </c>
      <c r="G49" s="32">
        <f>+(Provincias!I49-Provincias!G49)/Provincias!G49</f>
        <v>1.2510638297872341</v>
      </c>
      <c r="H49" s="31">
        <f>+(Provincias!J49-Provincias!H49)/Provincias!H49</f>
        <v>0.48253068932955617</v>
      </c>
      <c r="I49" s="32">
        <f>+(Provincias!K49-Provincias!I49)/Provincias!I49</f>
        <v>0.48298676748582231</v>
      </c>
      <c r="J49" s="31">
        <f>+(Provincias!L49-Provincias!J49)/Provincias!J49</f>
        <v>4.3312101910828023E-2</v>
      </c>
      <c r="K49" s="32">
        <f>+(Provincias!M49-Provincias!K49)/Provincias!K49</f>
        <v>3.6328871892925434E-2</v>
      </c>
      <c r="L49" s="31">
        <f>+(Provincias!N49-Provincias!L49)/Provincias!L49</f>
        <v>-0.42002442002442003</v>
      </c>
      <c r="M49" s="32">
        <f>+(Provincias!O49-Provincias!M49)/Provincias!M49</f>
        <v>-0.42558425584255843</v>
      </c>
      <c r="N49" s="31">
        <f>+(Provincias!P49-Provincias!N49)/Provincias!N49</f>
        <v>-0.38105263157894737</v>
      </c>
      <c r="O49" s="32">
        <f>+(Provincias!Q49-Provincias!O49)/Provincias!O49</f>
        <v>-0.37044967880085655</v>
      </c>
      <c r="P49" s="31">
        <f>+(Provincias!R49-Provincias!P49)/Provincias!P49</f>
        <v>3.2517006802721089</v>
      </c>
      <c r="Q49" s="32">
        <f>+(Provincias!S49-Provincias!Q49)/Provincias!Q49</f>
        <v>3.2091836734693877</v>
      </c>
      <c r="R49" s="31">
        <f>+(Provincias!T49-Provincias!R49)/Provincias!R49</f>
        <v>-7.9600000000000004E-2</v>
      </c>
      <c r="S49" s="32">
        <f>+(Provincias!U49-Provincias!S49)/Provincias!S49</f>
        <v>-9.2929292929292931E-2</v>
      </c>
      <c r="T49" s="31">
        <f>+(Provincias!V49-Provincias!T49)/Provincias!T49</f>
        <v>-0.46066927422859627</v>
      </c>
      <c r="U49" s="32">
        <f>+(Provincias!W49-Provincias!U49)/Provincias!U49</f>
        <v>-0.47616926503340756</v>
      </c>
      <c r="V49" s="31">
        <f>+(Provincias!X49-Provincias!V49)/Provincias!V49</f>
        <v>-0.39000805801772764</v>
      </c>
      <c r="W49" s="32">
        <f>+(Provincias!Y49-Provincias!W49)/Provincias!W49</f>
        <v>-0.38435374149659862</v>
      </c>
      <c r="X49" s="31">
        <f>+(Provincias!Z49-Provincias!X49)/Provincias!X49</f>
        <v>-0.73844121532364593</v>
      </c>
      <c r="Y49" s="32">
        <f>+(Provincias!AA49-Provincias!Y49)/Provincias!Y49</f>
        <v>-0.76243093922651939</v>
      </c>
      <c r="Z49" s="31">
        <f>+(Provincias!AB49-Provincias!Z49)/Provincias!Z49</f>
        <v>-5.0505050505050509E-3</v>
      </c>
      <c r="AA49" s="32">
        <f>+(Provincias!AC49-Provincias!AA49)/Provincias!AA49</f>
        <v>0.10465116279069768</v>
      </c>
      <c r="AB49" s="31">
        <f>+(Provincias!AD49-Provincias!AB49)/Provincias!AB49</f>
        <v>5.076142131979695E-3</v>
      </c>
      <c r="AC49" s="32">
        <f>+(Provincias!AE49-Provincias!AC49)/Provincias!AC49</f>
        <v>3.1578947368421054E-2</v>
      </c>
      <c r="AD49" s="31">
        <f>+(Provincias!AF49-Provincias!AD49)/Provincias!AD49</f>
        <v>-0.12121212121212122</v>
      </c>
      <c r="AE49" s="32">
        <f>+(Provincias!AG49-Provincias!AE49)/Provincias!AE49</f>
        <v>-0.12244897959183673</v>
      </c>
      <c r="AF49" s="31">
        <f>+(Provincias!AH49-Provincias!AF49)/Provincias!AF49</f>
        <v>-2.2988505747126436E-2</v>
      </c>
      <c r="AG49" s="32">
        <f>+(Provincias!AI49-Provincias!AG49)/Provincias!AG49</f>
        <v>-2.9069767441860465E-2</v>
      </c>
      <c r="AH49" s="31">
        <f>+(Provincias!AJ49-Provincias!AH49)/Provincias!AH49</f>
        <v>-8.2352941176470587E-2</v>
      </c>
      <c r="AI49" s="32">
        <f>+(Provincias!AK49-Provincias!AI49)/Provincias!AI49</f>
        <v>-8.3832335329341312E-2</v>
      </c>
      <c r="AJ49" s="31">
        <f>+(Provincias!AL49-Provincias!AJ49)/Provincias!AJ49</f>
        <v>-1.9230769230769232E-2</v>
      </c>
      <c r="AK49" s="32">
        <f>+(Provincias!AM49-Provincias!AK49)/Provincias!AK49</f>
        <v>-6.5359477124183009E-3</v>
      </c>
      <c r="AL49" s="31">
        <f>+(Provincias!AN49-Provincias!AL49)/Provincias!AL49</f>
        <v>4.5751633986928102E-2</v>
      </c>
      <c r="AM49" s="32">
        <f>+(Provincias!AO49-Provincias!AM49)/Provincias!AM49</f>
        <v>3.2894736842105261E-2</v>
      </c>
      <c r="AN49" s="31">
        <f>+(Provincias!AP49-Provincias!AN49)/Provincias!AN49</f>
        <v>-0.13750000000000001</v>
      </c>
      <c r="AO49" s="32">
        <f>+(Provincias!AQ49-Provincias!AO49)/Provincias!AO49</f>
        <v>-0.12738853503184713</v>
      </c>
    </row>
    <row r="50" spans="1:41" s="6" customFormat="1" ht="12.75" customHeight="1" thickBot="1" x14ac:dyDescent="0.25">
      <c r="A50" s="46" t="s">
        <v>109</v>
      </c>
      <c r="B50" s="54">
        <f>+(Provincias!D50-Provincias!B50)/Provincias!B50</f>
        <v>0.12820512820512819</v>
      </c>
      <c r="C50" s="32">
        <f>+(Provincias!E50-Provincias!C50)/Provincias!C50</f>
        <v>0.12820512820512819</v>
      </c>
      <c r="D50" s="31">
        <f>+(Provincias!F50-Provincias!D50)/Provincias!D50</f>
        <v>0.18181818181818182</v>
      </c>
      <c r="E50" s="32">
        <f>+(Provincias!G50-Provincias!E50)/Provincias!E50</f>
        <v>0.15909090909090909</v>
      </c>
      <c r="F50" s="31">
        <f>+(Provincias!H50-Provincias!F50)/Provincias!F50</f>
        <v>-0.19230769230769232</v>
      </c>
      <c r="G50" s="32">
        <f>+(Provincias!I50-Provincias!G50)/Provincias!G50</f>
        <v>-0.17647058823529413</v>
      </c>
      <c r="H50" s="31">
        <f>+(Provincias!J50-Provincias!H50)/Provincias!H50</f>
        <v>0.8571428571428571</v>
      </c>
      <c r="I50" s="32">
        <f>+(Provincias!K50-Provincias!I50)/Provincias!I50</f>
        <v>0.83333333333333337</v>
      </c>
      <c r="J50" s="31">
        <f>+(Provincias!L50-Provincias!J50)/Provincias!J50</f>
        <v>-1.282051282051282E-2</v>
      </c>
      <c r="K50" s="32">
        <f>+(Provincias!M50-Provincias!K50)/Provincias!K50</f>
        <v>0</v>
      </c>
      <c r="L50" s="31">
        <f>+(Provincias!N50-Provincias!L50)/Provincias!L50</f>
        <v>0.29870129870129869</v>
      </c>
      <c r="M50" s="32">
        <f>+(Provincias!O50-Provincias!M50)/Provincias!M50</f>
        <v>0.2857142857142857</v>
      </c>
      <c r="N50" s="31">
        <f>+(Provincias!P50-Provincias!N50)/Provincias!N50</f>
        <v>-0.49</v>
      </c>
      <c r="O50" s="32">
        <f>+(Provincias!Q50-Provincias!O50)/Provincias!O50</f>
        <v>-0.51515151515151514</v>
      </c>
      <c r="P50" s="31">
        <f>+(Provincias!R50-Provincias!P50)/Provincias!P50</f>
        <v>28.450980392156861</v>
      </c>
      <c r="Q50" s="32">
        <f>+(Provincias!S50-Provincias!Q50)/Provincias!Q50</f>
        <v>29.9375</v>
      </c>
      <c r="R50" s="31">
        <f>+(Provincias!T50-Provincias!R50)/Provincias!R50</f>
        <v>-0.12782956058588549</v>
      </c>
      <c r="S50" s="32">
        <f>+(Provincias!U50-Provincias!S50)/Provincias!S50</f>
        <v>-0.17979797979797979</v>
      </c>
      <c r="T50" s="31">
        <f>+(Provincias!V50-Provincias!T50)/Provincias!T50</f>
        <v>-0.52290076335877866</v>
      </c>
      <c r="U50" s="32">
        <f>+(Provincias!W50-Provincias!U50)/Provincias!U50</f>
        <v>-0.53448275862068961</v>
      </c>
      <c r="V50" s="31">
        <f>+(Provincias!X50-Provincias!V50)/Provincias!V50</f>
        <v>-0.55679999999999996</v>
      </c>
      <c r="W50" s="32">
        <f>+(Provincias!Y50-Provincias!W50)/Provincias!W50</f>
        <v>-0.53615520282186946</v>
      </c>
      <c r="X50" s="31">
        <f>+(Provincias!Z50-Provincias!X50)/Provincias!X50</f>
        <v>-0.72924187725631773</v>
      </c>
      <c r="Y50" s="32">
        <f>+(Provincias!AA50-Provincias!Y50)/Provincias!Y50</f>
        <v>-0.73384030418250945</v>
      </c>
      <c r="Z50" s="31">
        <f>+(Provincias!AB50-Provincias!Z50)/Provincias!Z50</f>
        <v>-0.10666666666666667</v>
      </c>
      <c r="AA50" s="32">
        <f>+(Provincias!AC50-Provincias!AA50)/Provincias!AA50</f>
        <v>-7.1428571428571425E-2</v>
      </c>
      <c r="AB50" s="31">
        <f>+(Provincias!AD50-Provincias!AB50)/Provincias!AB50</f>
        <v>0.20895522388059701</v>
      </c>
      <c r="AC50" s="32">
        <f>+(Provincias!AE50-Provincias!AC50)/Provincias!AC50</f>
        <v>0.2153846153846154</v>
      </c>
      <c r="AD50" s="31">
        <f>+(Provincias!AF50-Provincias!AD50)/Provincias!AD50</f>
        <v>1.2345679012345678E-2</v>
      </c>
      <c r="AE50" s="32">
        <f>+(Provincias!AG50-Provincias!AE50)/Provincias!AE50</f>
        <v>1.2658227848101266E-2</v>
      </c>
      <c r="AF50" s="31">
        <f>+(Provincias!AH50-Provincias!AF50)/Provincias!AF50</f>
        <v>-2.4390243902439025E-2</v>
      </c>
      <c r="AG50" s="32">
        <f>+(Provincias!AI50-Provincias!AG50)/Provincias!AG50</f>
        <v>-3.7499999999999999E-2</v>
      </c>
      <c r="AH50" s="31">
        <f>+(Provincias!AJ50-Provincias!AH50)/Provincias!AH50</f>
        <v>-0.32500000000000001</v>
      </c>
      <c r="AI50" s="32">
        <f>+(Provincias!AK50-Provincias!AI50)/Provincias!AI50</f>
        <v>-0.33766233766233766</v>
      </c>
      <c r="AJ50" s="31">
        <f>+(Provincias!AL50-Provincias!AJ50)/Provincias!AJ50</f>
        <v>0.1111111111111111</v>
      </c>
      <c r="AK50" s="32">
        <f>+(Provincias!AM50-Provincias!AK50)/Provincias!AK50</f>
        <v>0.15686274509803921</v>
      </c>
      <c r="AL50" s="31">
        <f>+(Provincias!AN50-Provincias!AL50)/Provincias!AL50</f>
        <v>0</v>
      </c>
      <c r="AM50" s="32">
        <f>+(Provincias!AO50-Provincias!AM50)/Provincias!AM50</f>
        <v>-1.6949152542372881E-2</v>
      </c>
      <c r="AN50" s="31">
        <f>+(Provincias!AP50-Provincias!AN50)/Provincias!AN50</f>
        <v>-0.3</v>
      </c>
      <c r="AO50" s="32">
        <f>+(Provincias!AQ50-Provincias!AO50)/Provincias!AO50</f>
        <v>-0.29310344827586204</v>
      </c>
    </row>
    <row r="51" spans="1:41" s="6" customFormat="1" ht="12.75" customHeight="1" thickBot="1" x14ac:dyDescent="0.25">
      <c r="A51" s="46" t="s">
        <v>24</v>
      </c>
      <c r="B51" s="54">
        <f>+(Provincias!D51-Provincias!B51)/Provincias!B51</f>
        <v>-0.11797752808988764</v>
      </c>
      <c r="C51" s="32">
        <f>+(Provincias!E51-Provincias!C51)/Provincias!C51</f>
        <v>-0.12359550561797752</v>
      </c>
      <c r="D51" s="31">
        <f>+(Provincias!F51-Provincias!D51)/Provincias!D51</f>
        <v>0.26326963906581741</v>
      </c>
      <c r="E51" s="32">
        <f>+(Provincias!G51-Provincias!E51)/Provincias!E51</f>
        <v>0.25854700854700857</v>
      </c>
      <c r="F51" s="31">
        <f>+(Provincias!H51-Provincias!F51)/Provincias!F51</f>
        <v>0.17815126050420169</v>
      </c>
      <c r="G51" s="32">
        <f>+(Provincias!I51-Provincias!G51)/Provincias!G51</f>
        <v>0.13412563667232597</v>
      </c>
      <c r="H51" s="31">
        <f>+(Provincias!J51-Provincias!H51)/Provincias!H51</f>
        <v>0.41797432239657634</v>
      </c>
      <c r="I51" s="32">
        <f>+(Provincias!K51-Provincias!I51)/Provincias!I51</f>
        <v>0.4820359281437126</v>
      </c>
      <c r="J51" s="31">
        <f>+(Provincias!L51-Provincias!J51)/Provincias!J51</f>
        <v>-6.9416498993963779E-2</v>
      </c>
      <c r="K51" s="32">
        <f>+(Provincias!M51-Provincias!K51)/Provincias!K51</f>
        <v>-6.6666666666666666E-2</v>
      </c>
      <c r="L51" s="31">
        <f>+(Provincias!N51-Provincias!L51)/Provincias!L51</f>
        <v>0</v>
      </c>
      <c r="M51" s="32">
        <f>+(Provincias!O51-Provincias!M51)/Provincias!M51</f>
        <v>0</v>
      </c>
      <c r="N51" s="31">
        <f>+(Provincias!P51-Provincias!N51)/Provincias!N51</f>
        <v>-6.5945945945945952E-2</v>
      </c>
      <c r="O51" s="32">
        <f>+(Provincias!Q51-Provincias!O51)/Provincias!O51</f>
        <v>-7.4675324675324672E-2</v>
      </c>
      <c r="P51" s="31">
        <f>+(Provincias!R51-Provincias!P51)/Provincias!P51</f>
        <v>5.2997685185185182</v>
      </c>
      <c r="Q51" s="32">
        <f>+(Provincias!S51-Provincias!Q51)/Provincias!Q51</f>
        <v>5.2818713450292396</v>
      </c>
      <c r="R51" s="31">
        <f>+(Provincias!T51-Provincias!R51)/Provincias!R51</f>
        <v>-4.8135219548043361E-2</v>
      </c>
      <c r="S51" s="32">
        <f>+(Provincias!U51-Provincias!S51)/Provincias!S51</f>
        <v>-6.5909514056972637E-2</v>
      </c>
      <c r="T51" s="31">
        <f>+(Provincias!V51-Provincias!T51)/Provincias!T51</f>
        <v>-0.46477513993437558</v>
      </c>
      <c r="U51" s="32">
        <f>+(Provincias!W51-Provincias!U51)/Provincias!U51</f>
        <v>-0.47418776161052423</v>
      </c>
      <c r="V51" s="31">
        <f>+(Provincias!X51-Provincias!V51)/Provincias!V51</f>
        <v>-0.4875586007933646</v>
      </c>
      <c r="W51" s="32">
        <f>+(Provincias!Y51-Provincias!W51)/Provincias!W51</f>
        <v>-0.47687642153146326</v>
      </c>
      <c r="X51" s="31">
        <f>+(Provincias!Z51-Provincias!X51)/Provincias!X51</f>
        <v>-0.59113300492610843</v>
      </c>
      <c r="Y51" s="32">
        <f>+(Provincias!AA51-Provincias!Y51)/Provincias!Y51</f>
        <v>-0.59057971014492749</v>
      </c>
      <c r="Z51" s="31">
        <f>+(Provincias!AB51-Provincias!Z51)/Provincias!Z51</f>
        <v>0.19277108433734941</v>
      </c>
      <c r="AA51" s="32">
        <f>+(Provincias!AC51-Provincias!AA51)/Provincias!AA51</f>
        <v>0.2176991150442478</v>
      </c>
      <c r="AB51" s="31">
        <f>+(Provincias!AD51-Provincias!AB51)/Provincias!AB51</f>
        <v>-3.751803751803752E-2</v>
      </c>
      <c r="AC51" s="32">
        <f>+(Provincias!AE51-Provincias!AC51)/Provincias!AC51</f>
        <v>-3.6337209302325583E-2</v>
      </c>
      <c r="AD51" s="31">
        <f>+(Provincias!AF51-Provincias!AD51)/Provincias!AD51</f>
        <v>-0.25337331334332835</v>
      </c>
      <c r="AE51" s="32">
        <f>+(Provincias!AG51-Provincias!AE51)/Provincias!AE51</f>
        <v>-0.25188536953242835</v>
      </c>
      <c r="AF51" s="31">
        <f>+(Provincias!AH51-Provincias!AF51)/Provincias!AF51</f>
        <v>0.25502008032128515</v>
      </c>
      <c r="AG51" s="32">
        <f>+(Provincias!AI51-Provincias!AG51)/Provincias!AG51</f>
        <v>0.24798387096774194</v>
      </c>
      <c r="AH51" s="31">
        <f>+(Provincias!AJ51-Provincias!AH51)/Provincias!AH51</f>
        <v>0.12959999999999999</v>
      </c>
      <c r="AI51" s="32">
        <f>+(Provincias!AK51-Provincias!AI51)/Provincias!AI51</f>
        <v>0.13408723747980614</v>
      </c>
      <c r="AJ51" s="31">
        <f>+(Provincias!AL51-Provincias!AJ51)/Provincias!AJ51</f>
        <v>-3.8243626062322948E-2</v>
      </c>
      <c r="AK51" s="32">
        <f>+(Provincias!AM51-Provincias!AK51)/Provincias!AK51</f>
        <v>-3.7037037037037035E-2</v>
      </c>
      <c r="AL51" s="31">
        <f>+(Provincias!AN51-Provincias!AL51)/Provincias!AL51</f>
        <v>0.20765832106038293</v>
      </c>
      <c r="AM51" s="32">
        <f>+(Provincias!AO51-Provincias!AM51)/Provincias!AM51</f>
        <v>0.21005917159763313</v>
      </c>
      <c r="AN51" s="31">
        <f>+(Provincias!AP51-Provincias!AN51)/Provincias!AN51</f>
        <v>-0.28536585365853656</v>
      </c>
      <c r="AO51" s="32">
        <f>+(Provincias!AQ51-Provincias!AO51)/Provincias!AO51</f>
        <v>-0.28973105134474325</v>
      </c>
    </row>
    <row r="52" spans="1:41" s="6" customFormat="1" ht="12.75" customHeight="1" thickBot="1" x14ac:dyDescent="0.25">
      <c r="A52" s="46" t="s">
        <v>25</v>
      </c>
      <c r="B52" s="54">
        <f>+(Provincias!D52-Provincias!B52)/Provincias!B52</f>
        <v>0.31818181818181818</v>
      </c>
      <c r="C52" s="32">
        <f>+(Provincias!E52-Provincias!C52)/Provincias!C52</f>
        <v>0.31818181818181818</v>
      </c>
      <c r="D52" s="31">
        <f>+(Provincias!F52-Provincias!D52)/Provincias!D52</f>
        <v>0.13793103448275862</v>
      </c>
      <c r="E52" s="32">
        <f>+(Provincias!G52-Provincias!E52)/Provincias!E52</f>
        <v>0.13793103448275862</v>
      </c>
      <c r="F52" s="31">
        <f>+(Provincias!H52-Provincias!F52)/Provincias!F52</f>
        <v>-0.33333333333333331</v>
      </c>
      <c r="G52" s="32">
        <f>+(Provincias!I52-Provincias!G52)/Provincias!G52</f>
        <v>-0.33333333333333331</v>
      </c>
      <c r="H52" s="31">
        <f>+(Provincias!J52-Provincias!H52)/Provincias!H52</f>
        <v>0.36363636363636365</v>
      </c>
      <c r="I52" s="32">
        <f>+(Provincias!K52-Provincias!I52)/Provincias!I52</f>
        <v>0.31818181818181818</v>
      </c>
      <c r="J52" s="31">
        <f>+(Provincias!L52-Provincias!J52)/Provincias!J52</f>
        <v>3.3333333333333333E-2</v>
      </c>
      <c r="K52" s="32">
        <f>+(Provincias!M52-Provincias!K52)/Provincias!K52</f>
        <v>6.8965517241379309E-2</v>
      </c>
      <c r="L52" s="31">
        <f>+(Provincias!N52-Provincias!L52)/Provincias!L52</f>
        <v>-0.16129032258064516</v>
      </c>
      <c r="M52" s="32">
        <f>+(Provincias!O52-Provincias!M52)/Provincias!M52</f>
        <v>-0.16129032258064516</v>
      </c>
      <c r="N52" s="31">
        <f>+(Provincias!P52-Provincias!N52)/Provincias!N52</f>
        <v>0.38461538461538464</v>
      </c>
      <c r="O52" s="32">
        <f>+(Provincias!Q52-Provincias!O52)/Provincias!O52</f>
        <v>0.38461538461538464</v>
      </c>
      <c r="P52" s="31">
        <f>+(Provincias!R52-Provincias!P52)/Provincias!P52</f>
        <v>17.166666666666668</v>
      </c>
      <c r="Q52" s="32">
        <f>+(Provincias!S52-Provincias!Q52)/Provincias!Q52</f>
        <v>17</v>
      </c>
      <c r="R52" s="31">
        <f>+(Provincias!T52-Provincias!R52)/Provincias!R52</f>
        <v>0.29204892966360857</v>
      </c>
      <c r="S52" s="32">
        <f>+(Provincias!U52-Provincias!S52)/Provincias!S52</f>
        <v>0.26697530864197533</v>
      </c>
      <c r="T52" s="31">
        <f>+(Provincias!V52-Provincias!T52)/Provincias!T52</f>
        <v>-0.64852071005917156</v>
      </c>
      <c r="U52" s="32">
        <f>+(Provincias!W52-Provincias!U52)/Provincias!U52</f>
        <v>-0.66017052375152252</v>
      </c>
      <c r="V52" s="31">
        <f>+(Provincias!X52-Provincias!V52)/Provincias!V52</f>
        <v>-0.44107744107744107</v>
      </c>
      <c r="W52" s="32">
        <f>+(Provincias!Y52-Provincias!W52)/Provincias!W52</f>
        <v>-0.42293906810035842</v>
      </c>
      <c r="X52" s="31">
        <f>+(Provincias!Z52-Provincias!X52)/Provincias!X52</f>
        <v>-0.73493975903614461</v>
      </c>
      <c r="Y52" s="32">
        <f>+(Provincias!AA52-Provincias!Y52)/Provincias!Y52</f>
        <v>-0.75776397515527949</v>
      </c>
      <c r="Z52" s="31">
        <f>+(Provincias!AB52-Provincias!Z52)/Provincias!Z52</f>
        <v>-0.11363636363636363</v>
      </c>
      <c r="AA52" s="32">
        <f>+(Provincias!AC52-Provincias!AA52)/Provincias!AA52</f>
        <v>-0.15384615384615385</v>
      </c>
      <c r="AB52" s="31">
        <f>+(Provincias!AD52-Provincias!AB52)/Provincias!AB52</f>
        <v>0.20512820512820512</v>
      </c>
      <c r="AC52" s="32">
        <f>+(Provincias!AE52-Provincias!AC52)/Provincias!AC52</f>
        <v>0.39393939393939392</v>
      </c>
      <c r="AD52" s="31">
        <f>+(Provincias!AF52-Provincias!AD52)/Provincias!AD52</f>
        <v>-6.3829787234042548E-2</v>
      </c>
      <c r="AE52" s="32">
        <f>+(Provincias!AG52-Provincias!AE52)/Provincias!AE52</f>
        <v>-6.5217391304347824E-2</v>
      </c>
      <c r="AF52" s="31">
        <f>+(Provincias!AH52-Provincias!AF52)/Provincias!AF52</f>
        <v>-0.18181818181818182</v>
      </c>
      <c r="AG52" s="32">
        <f>+(Provincias!AI52-Provincias!AG52)/Provincias!AG52</f>
        <v>-0.18604651162790697</v>
      </c>
      <c r="AH52" s="31">
        <f>+(Provincias!AJ52-Provincias!AH52)/Provincias!AH52</f>
        <v>-0.16666666666666666</v>
      </c>
      <c r="AI52" s="32">
        <f>+(Provincias!AK52-Provincias!AI52)/Provincias!AI52</f>
        <v>-0.14285714285714285</v>
      </c>
      <c r="AJ52" s="31">
        <f>+(Provincias!AL52-Provincias!AJ52)/Provincias!AJ52</f>
        <v>0.2</v>
      </c>
      <c r="AK52" s="32">
        <f>+(Provincias!AM52-Provincias!AK52)/Provincias!AK52</f>
        <v>0.2</v>
      </c>
      <c r="AL52" s="31">
        <f>+(Provincias!AN52-Provincias!AL52)/Provincias!AL52</f>
        <v>0</v>
      </c>
      <c r="AM52" s="32">
        <f>+(Provincias!AO52-Provincias!AM52)/Provincias!AM52</f>
        <v>0</v>
      </c>
      <c r="AN52" s="31">
        <f>+(Provincias!AP52-Provincias!AN52)/Provincias!AN52</f>
        <v>-0.19444444444444445</v>
      </c>
      <c r="AO52" s="32">
        <f>+(Provincias!AQ52-Provincias!AO52)/Provincias!AO52</f>
        <v>-0.22222222222222221</v>
      </c>
    </row>
    <row r="53" spans="1:41" s="6" customFormat="1" ht="12.75" customHeight="1" thickBot="1" x14ac:dyDescent="0.25">
      <c r="A53" s="46" t="s">
        <v>110</v>
      </c>
      <c r="B53" s="54">
        <f>+(Provincias!D53-Provincias!B53)/Provincias!B53</f>
        <v>-6.9536423841059597E-2</v>
      </c>
      <c r="C53" s="32">
        <f>+(Provincias!E53-Provincias!C53)/Provincias!C53</f>
        <v>-0.14046822742474915</v>
      </c>
      <c r="D53" s="31">
        <f>+(Provincias!F53-Provincias!D53)/Provincias!D53</f>
        <v>0.32384341637010677</v>
      </c>
      <c r="E53" s="32">
        <f>+(Provincias!G53-Provincias!E53)/Provincias!E53</f>
        <v>0.41050583657587547</v>
      </c>
      <c r="F53" s="31">
        <f>+(Provincias!H53-Provincias!F53)/Provincias!F53</f>
        <v>0.50806451612903225</v>
      </c>
      <c r="G53" s="32">
        <f>+(Provincias!I53-Provincias!G53)/Provincias!G53</f>
        <v>0.54620689655172416</v>
      </c>
      <c r="H53" s="31">
        <f>+(Provincias!J53-Provincias!H53)/Provincias!H53</f>
        <v>0.52941176470588236</v>
      </c>
      <c r="I53" s="32">
        <f>+(Provincias!K53-Provincias!I53)/Provincias!I53</f>
        <v>0.52185548617305977</v>
      </c>
      <c r="J53" s="31">
        <f>+(Provincias!L53-Provincias!J53)/Provincias!J53</f>
        <v>4.195804195804196E-2</v>
      </c>
      <c r="K53" s="32">
        <f>+(Provincias!M53-Provincias!K53)/Provincias!K53</f>
        <v>4.1617819460726846E-2</v>
      </c>
      <c r="L53" s="31">
        <f>+(Provincias!N53-Provincias!L53)/Provincias!L53</f>
        <v>-0.4563758389261745</v>
      </c>
      <c r="M53" s="32">
        <f>+(Provincias!O53-Provincias!M53)/Provincias!M53</f>
        <v>-0.45582442318514349</v>
      </c>
      <c r="N53" s="31">
        <f>+(Provincias!P53-Provincias!N53)/Provincias!N53</f>
        <v>-0.38786008230452673</v>
      </c>
      <c r="O53" s="32">
        <f>+(Provincias!Q53-Provincias!O53)/Provincias!O53</f>
        <v>-0.39607032057911062</v>
      </c>
      <c r="P53" s="31">
        <f>+(Provincias!R53-Provincias!P53)/Provincias!P53</f>
        <v>7.9865546218487395</v>
      </c>
      <c r="Q53" s="32">
        <f>+(Provincias!S53-Provincias!Q53)/Provincias!Q53</f>
        <v>8.1301369863013697</v>
      </c>
      <c r="R53" s="31">
        <f>+(Provincias!T53-Provincias!R53)/Provincias!R53</f>
        <v>-4.8625397419113522E-2</v>
      </c>
      <c r="S53" s="32">
        <f>+(Provincias!U53-Provincias!S53)/Provincias!S53</f>
        <v>-6.1890472618154536E-2</v>
      </c>
      <c r="T53" s="31">
        <f>+(Provincias!V53-Provincias!T53)/Provincias!T53</f>
        <v>-0.47572242972282286</v>
      </c>
      <c r="U53" s="32">
        <f>+(Provincias!W53-Provincias!U53)/Provincias!U53</f>
        <v>-0.48740503798480606</v>
      </c>
      <c r="V53" s="31">
        <f>+(Provincias!X53-Provincias!V53)/Provincias!V53</f>
        <v>-0.43119610048743906</v>
      </c>
      <c r="W53" s="32">
        <f>+(Provincias!Y53-Provincias!W53)/Provincias!W53</f>
        <v>-0.42901716068642748</v>
      </c>
      <c r="X53" s="31">
        <f>+(Provincias!Z53-Provincias!X53)/Provincias!X53</f>
        <v>-0.72116018457481867</v>
      </c>
      <c r="Y53" s="32">
        <f>+(Provincias!AA53-Provincias!Y53)/Provincias!Y53</f>
        <v>-0.71926229508196726</v>
      </c>
      <c r="Z53" s="31">
        <f>+(Provincias!AB53-Provincias!Z53)/Provincias!Z53</f>
        <v>4.7281323877068557E-2</v>
      </c>
      <c r="AA53" s="32">
        <f>+(Provincias!AC53-Provincias!AA53)/Provincias!AA53</f>
        <v>3.8929440389294405E-2</v>
      </c>
      <c r="AB53" s="31">
        <f>+(Provincias!AD53-Provincias!AB53)/Provincias!AB53</f>
        <v>0.15124153498871332</v>
      </c>
      <c r="AC53" s="32">
        <f>+(Provincias!AE53-Provincias!AC53)/Provincias!AC53</f>
        <v>0.18735362997658081</v>
      </c>
      <c r="AD53" s="31">
        <f>+(Provincias!AF53-Provincias!AD53)/Provincias!AD53</f>
        <v>-4.9019607843137254E-2</v>
      </c>
      <c r="AE53" s="32">
        <f>+(Provincias!AG53-Provincias!AE53)/Provincias!AE53</f>
        <v>-0.10059171597633136</v>
      </c>
      <c r="AF53" s="31">
        <f>+(Provincias!AH53-Provincias!AF53)/Provincias!AF53</f>
        <v>0.10309278350515463</v>
      </c>
      <c r="AG53" s="32">
        <f>+(Provincias!AI53-Provincias!AG53)/Provincias!AG53</f>
        <v>0.16228070175438597</v>
      </c>
      <c r="AH53" s="31">
        <f>+(Provincias!AJ53-Provincias!AH53)/Provincias!AH53</f>
        <v>0</v>
      </c>
      <c r="AI53" s="32">
        <f>+(Provincias!AK53-Provincias!AI53)/Provincias!AI53</f>
        <v>3.7735849056603774E-3</v>
      </c>
      <c r="AJ53" s="31">
        <f>+(Provincias!AL53-Provincias!AJ53)/Provincias!AJ53</f>
        <v>-0.28598130841121494</v>
      </c>
      <c r="AK53" s="32">
        <f>+(Provincias!AM53-Provincias!AK53)/Provincias!AK53</f>
        <v>-0.2857142857142857</v>
      </c>
      <c r="AL53" s="31">
        <f>+(Provincias!AN53-Provincias!AL53)/Provincias!AL53</f>
        <v>-0.13874345549738221</v>
      </c>
      <c r="AM53" s="32">
        <f>+(Provincias!AO53-Provincias!AM53)/Provincias!AM53</f>
        <v>-0.14473684210526316</v>
      </c>
      <c r="AN53" s="31">
        <f>+(Provincias!AP53-Provincias!AN53)/Provincias!AN53</f>
        <v>-0.17629179331306991</v>
      </c>
      <c r="AO53" s="32">
        <f>+(Provincias!AQ53-Provincias!AO53)/Provincias!AO53</f>
        <v>-0.17538461538461539</v>
      </c>
    </row>
    <row r="54" spans="1:41" s="6" customFormat="1" ht="12.75" customHeight="1" thickBot="1" x14ac:dyDescent="0.25">
      <c r="A54" s="46" t="s">
        <v>26</v>
      </c>
      <c r="B54" s="54">
        <f>+(Provincias!D54-Provincias!B54)/Provincias!B54</f>
        <v>-8.9686098654708519E-3</v>
      </c>
      <c r="C54" s="32">
        <f>+(Provincias!E54-Provincias!C54)/Provincias!C54</f>
        <v>6.8337129840546698E-3</v>
      </c>
      <c r="D54" s="31">
        <f>+(Provincias!F54-Provincias!D54)/Provincias!D54</f>
        <v>-3.6199095022624438E-2</v>
      </c>
      <c r="E54" s="32">
        <f>+(Provincias!G54-Provincias!E54)/Provincias!E54</f>
        <v>-3.6199095022624438E-2</v>
      </c>
      <c r="F54" s="31">
        <f>+(Provincias!H54-Provincias!F54)/Provincias!F54</f>
        <v>1.0938967136150235</v>
      </c>
      <c r="G54" s="32">
        <f>+(Provincias!I54-Provincias!G54)/Provincias!G54</f>
        <v>1.091549295774648</v>
      </c>
      <c r="H54" s="31">
        <f>+(Provincias!J54-Provincias!H54)/Provincias!H54</f>
        <v>6.0538116591928252E-2</v>
      </c>
      <c r="I54" s="32">
        <f>+(Provincias!K54-Provincias!I54)/Provincias!I54</f>
        <v>3.0303030303030304E-2</v>
      </c>
      <c r="J54" s="31">
        <f>+(Provincias!L54-Provincias!J54)/Provincias!J54</f>
        <v>4.8625792811839326E-2</v>
      </c>
      <c r="K54" s="32">
        <f>+(Provincias!M54-Provincias!K54)/Provincias!K54</f>
        <v>8.0610021786492375E-2</v>
      </c>
      <c r="L54" s="31">
        <f>+(Provincias!N54-Provincias!L54)/Provincias!L54</f>
        <v>-0.592741935483871</v>
      </c>
      <c r="M54" s="32">
        <f>+(Provincias!O54-Provincias!M54)/Provincias!M54</f>
        <v>-0.592741935483871</v>
      </c>
      <c r="N54" s="31">
        <f>+(Provincias!P54-Provincias!N54)/Provincias!N54</f>
        <v>4.702970297029703E-2</v>
      </c>
      <c r="O54" s="32">
        <f>+(Provincias!Q54-Provincias!O54)/Provincias!O54</f>
        <v>4.2079207920792082E-2</v>
      </c>
      <c r="P54" s="31">
        <f>+(Provincias!R54-Provincias!P54)/Provincias!P54</f>
        <v>9.4893617021276597</v>
      </c>
      <c r="Q54" s="32">
        <f>+(Provincias!S54-Provincias!Q54)/Provincias!Q54</f>
        <v>9.4726840855106893</v>
      </c>
      <c r="R54" s="31">
        <f>+(Provincias!T54-Provincias!R54)/Provincias!R54</f>
        <v>-0.10570205093531665</v>
      </c>
      <c r="S54" s="32">
        <f>+(Provincias!U54-Provincias!S54)/Provincias!S54</f>
        <v>-0.19278748015422997</v>
      </c>
      <c r="T54" s="31">
        <f>+(Provincias!V54-Provincias!T54)/Provincias!T54</f>
        <v>-0.51310483870967738</v>
      </c>
      <c r="U54" s="32">
        <f>+(Provincias!W54-Provincias!U54)/Provincias!U54</f>
        <v>-0.50828884518123063</v>
      </c>
      <c r="V54" s="31">
        <f>+(Provincias!X54-Provincias!V54)/Provincias!V54</f>
        <v>-0.54296066252587993</v>
      </c>
      <c r="W54" s="32">
        <f>+(Provincias!Y54-Provincias!W54)/Provincias!W54</f>
        <v>-0.52</v>
      </c>
      <c r="X54" s="31">
        <f>+(Provincias!Z54-Provincias!X54)/Provincias!X54</f>
        <v>-0.67157417893544735</v>
      </c>
      <c r="Y54" s="32">
        <f>+(Provincias!AA54-Provincias!Y54)/Provincias!Y54</f>
        <v>-0.68333333333333335</v>
      </c>
      <c r="Z54" s="31">
        <f>+(Provincias!AB54-Provincias!Z54)/Provincias!Z54</f>
        <v>-9.6551724137931033E-2</v>
      </c>
      <c r="AA54" s="32">
        <f>+(Provincias!AC54-Provincias!AA54)/Provincias!AA54</f>
        <v>-7.1428571428571425E-2</v>
      </c>
      <c r="AB54" s="31">
        <f>+(Provincias!AD54-Provincias!AB54)/Provincias!AB54</f>
        <v>0.12213740458015267</v>
      </c>
      <c r="AC54" s="32">
        <f>+(Provincias!AE54-Provincias!AC54)/Provincias!AC54</f>
        <v>0.17408906882591094</v>
      </c>
      <c r="AD54" s="31">
        <f>+(Provincias!AF54-Provincias!AD54)/Provincias!AD54</f>
        <v>-4.7619047619047616E-2</v>
      </c>
      <c r="AE54" s="32">
        <f>+(Provincias!AG54-Provincias!AE54)/Provincias!AE54</f>
        <v>-4.8275862068965517E-2</v>
      </c>
      <c r="AF54" s="31">
        <f>+(Provincias!AH54-Provincias!AF54)/Provincias!AF54</f>
        <v>0.12142857142857143</v>
      </c>
      <c r="AG54" s="32">
        <f>+(Provincias!AI54-Provincias!AG54)/Provincias!AG54</f>
        <v>0.11594202898550725</v>
      </c>
      <c r="AH54" s="31">
        <f>+(Provincias!AJ54-Provincias!AH54)/Provincias!AH54</f>
        <v>2.8662420382165606E-2</v>
      </c>
      <c r="AI54" s="32">
        <f>+(Provincias!AK54-Provincias!AI54)/Provincias!AI54</f>
        <v>2.5974025974025976E-2</v>
      </c>
      <c r="AJ54" s="31">
        <f>+(Provincias!AL54-Provincias!AJ54)/Provincias!AJ54</f>
        <v>3.0959752321981426E-3</v>
      </c>
      <c r="AK54" s="32">
        <f>+(Provincias!AM54-Provincias!AK54)/Provincias!AK54</f>
        <v>9.4936708860759497E-3</v>
      </c>
      <c r="AL54" s="31">
        <f>+(Provincias!AN54-Provincias!AL54)/Provincias!AL54</f>
        <v>-6.1728395061728392E-3</v>
      </c>
      <c r="AM54" s="32">
        <f>+(Provincias!AO54-Provincias!AM54)/Provincias!AM54</f>
        <v>-1.2539184952978056E-2</v>
      </c>
      <c r="AN54" s="31">
        <f>+(Provincias!AP54-Provincias!AN54)/Provincias!AN54</f>
        <v>-0.22049689440993789</v>
      </c>
      <c r="AO54" s="32">
        <f>+(Provincias!AQ54-Provincias!AO54)/Provincias!AO54</f>
        <v>-0.22222222222222221</v>
      </c>
    </row>
    <row r="55" spans="1:41" s="6" customFormat="1" ht="12.75" customHeight="1" thickBot="1" x14ac:dyDescent="0.25">
      <c r="A55" s="46" t="s">
        <v>27</v>
      </c>
      <c r="B55" s="54">
        <f>+(Provincias!D55-Provincias!B55)/Provincias!B55</f>
        <v>7.7777777777777779E-2</v>
      </c>
      <c r="C55" s="32">
        <f>+(Provincias!E55-Provincias!C55)/Provincias!C55</f>
        <v>8.1784386617100371E-2</v>
      </c>
      <c r="D55" s="31">
        <f>+(Provincias!F55-Provincias!D55)/Provincias!D55</f>
        <v>0.32302405498281789</v>
      </c>
      <c r="E55" s="32">
        <f>+(Provincias!G55-Provincias!E55)/Provincias!E55</f>
        <v>0.31615120274914088</v>
      </c>
      <c r="F55" s="31">
        <f>+(Provincias!H55-Provincias!F55)/Provincias!F55</f>
        <v>1.0779220779220779</v>
      </c>
      <c r="G55" s="32">
        <f>+(Provincias!I55-Provincias!G55)/Provincias!G55</f>
        <v>1.0887728459530026</v>
      </c>
      <c r="H55" s="31">
        <f>+(Provincias!J55-Provincias!H55)/Provincias!H55</f>
        <v>-4.7500000000000001E-2</v>
      </c>
      <c r="I55" s="32">
        <f>+(Provincias!K55-Provincias!I55)/Provincias!I55</f>
        <v>-4.8750000000000002E-2</v>
      </c>
      <c r="J55" s="31">
        <f>+(Provincias!L55-Provincias!J55)/Provincias!J55</f>
        <v>0.21522309711286089</v>
      </c>
      <c r="K55" s="32">
        <f>+(Provincias!M55-Provincias!K55)/Provincias!K55</f>
        <v>0.21681997371879105</v>
      </c>
      <c r="L55" s="31">
        <f>+(Provincias!N55-Provincias!L55)/Provincias!L55</f>
        <v>-0.76997840172786181</v>
      </c>
      <c r="M55" s="32">
        <f>+(Provincias!O55-Provincias!M55)/Provincias!M55</f>
        <v>-0.76997840172786181</v>
      </c>
      <c r="N55" s="31">
        <f>+(Provincias!P55-Provincias!N55)/Provincias!N55</f>
        <v>-0.50234741784037562</v>
      </c>
      <c r="O55" s="32">
        <f>+(Provincias!Q55-Provincias!O55)/Provincias!O55</f>
        <v>-0.50234741784037562</v>
      </c>
      <c r="P55" s="31">
        <f>+(Provincias!R55-Provincias!P55)/Provincias!P55</f>
        <v>12.575471698113208</v>
      </c>
      <c r="Q55" s="32">
        <f>+(Provincias!S55-Provincias!Q55)/Provincias!Q55</f>
        <v>12.424528301886792</v>
      </c>
      <c r="R55" s="31">
        <f>+(Provincias!T55-Provincias!R55)/Provincias!R55</f>
        <v>-0.10771369006254343</v>
      </c>
      <c r="S55" s="32">
        <f>+(Provincias!U55-Provincias!S55)/Provincias!S55</f>
        <v>-0.11103302881236823</v>
      </c>
      <c r="T55" s="31">
        <f>+(Provincias!V55-Provincias!T55)/Provincias!T55</f>
        <v>-0.54750778816199375</v>
      </c>
      <c r="U55" s="32">
        <f>+(Provincias!W55-Provincias!U55)/Provincias!U55</f>
        <v>-0.57470355731225298</v>
      </c>
      <c r="V55" s="31">
        <f>+(Provincias!X55-Provincias!V55)/Provincias!V55</f>
        <v>-0.54044750430292599</v>
      </c>
      <c r="W55" s="32">
        <f>+(Provincias!Y55-Provincias!W55)/Provincias!W55</f>
        <v>-0.53159851301115246</v>
      </c>
      <c r="X55" s="31">
        <f>+(Provincias!Z55-Provincias!X55)/Provincias!X55</f>
        <v>-0.63295880149812733</v>
      </c>
      <c r="Y55" s="32">
        <f>+(Provincias!AA55-Provincias!Y55)/Provincias!Y55</f>
        <v>-0.62698412698412698</v>
      </c>
      <c r="Z55" s="31">
        <f>+(Provincias!AB55-Provincias!Z55)/Provincias!Z55</f>
        <v>-5.1020408163265307E-2</v>
      </c>
      <c r="AA55" s="32">
        <f>+(Provincias!AC55-Provincias!AA55)/Provincias!AA55</f>
        <v>-7.4468085106382975E-2</v>
      </c>
      <c r="AB55" s="31">
        <f>+(Provincias!AD55-Provincias!AB55)/Provincias!AB55</f>
        <v>0.25806451612903225</v>
      </c>
      <c r="AC55" s="32">
        <f>+(Provincias!AE55-Provincias!AC55)/Provincias!AC55</f>
        <v>0.33333333333333331</v>
      </c>
      <c r="AD55" s="31">
        <f>+(Provincias!AF55-Provincias!AD55)/Provincias!AD55</f>
        <v>-0.18803418803418803</v>
      </c>
      <c r="AE55" s="32">
        <f>+(Provincias!AG55-Provincias!AE55)/Provincias!AE55</f>
        <v>-0.19827586206896552</v>
      </c>
      <c r="AF55" s="31">
        <f>+(Provincias!AH55-Provincias!AF55)/Provincias!AF55</f>
        <v>6.3157894736842107E-2</v>
      </c>
      <c r="AG55" s="32">
        <f>+(Provincias!AI55-Provincias!AG55)/Provincias!AG55</f>
        <v>6.4516129032258063E-2</v>
      </c>
      <c r="AH55" s="31">
        <f>+(Provincias!AJ55-Provincias!AH55)/Provincias!AH55</f>
        <v>-0.10891089108910891</v>
      </c>
      <c r="AI55" s="32">
        <f>+(Provincias!AK55-Provincias!AI55)/Provincias!AI55</f>
        <v>-0.10101010101010101</v>
      </c>
      <c r="AJ55" s="31">
        <f>+(Provincias!AL55-Provincias!AJ55)/Provincias!AJ55</f>
        <v>-3.3333333333333333E-2</v>
      </c>
      <c r="AK55" s="32">
        <f>+(Provincias!AM55-Provincias!AK55)/Provincias!AK55</f>
        <v>-3.3707865168539325E-2</v>
      </c>
      <c r="AL55" s="31">
        <f>+(Provincias!AN55-Provincias!AL55)/Provincias!AL55</f>
        <v>-2.2988505747126436E-2</v>
      </c>
      <c r="AM55" s="32">
        <f>+(Provincias!AO55-Provincias!AM55)/Provincias!AM55</f>
        <v>-2.3255813953488372E-2</v>
      </c>
      <c r="AN55" s="31">
        <f>+(Provincias!AP55-Provincias!AN55)/Provincias!AN55</f>
        <v>-0.29411764705882354</v>
      </c>
      <c r="AO55" s="32">
        <f>+(Provincias!AQ55-Provincias!AO55)/Provincias!AO55</f>
        <v>-0.29761904761904762</v>
      </c>
    </row>
    <row r="56" spans="1:41" s="6" customFormat="1" ht="12.75" customHeight="1" thickBot="1" x14ac:dyDescent="0.25">
      <c r="A56" s="46" t="s">
        <v>28</v>
      </c>
      <c r="B56" s="54">
        <f>+(Provincias!D56-Provincias!B56)/Provincias!B56</f>
        <v>5.4421768707482991E-2</v>
      </c>
      <c r="C56" s="32">
        <f>+(Provincias!E56-Provincias!C56)/Provincias!C56</f>
        <v>5.7603686635944701E-2</v>
      </c>
      <c r="D56" s="31">
        <f>+(Provincias!F56-Provincias!D56)/Provincias!D56</f>
        <v>0.1913978494623656</v>
      </c>
      <c r="E56" s="32">
        <f>+(Provincias!G56-Provincias!E56)/Provincias!E56</f>
        <v>0.20479302832244009</v>
      </c>
      <c r="F56" s="31">
        <f>+(Provincias!H56-Provincias!F56)/Provincias!F56</f>
        <v>1.1389891696750902</v>
      </c>
      <c r="G56" s="32">
        <f>+(Provincias!I56-Provincias!G56)/Provincias!G56</f>
        <v>1.1030741410488245</v>
      </c>
      <c r="H56" s="31">
        <f>+(Provincias!J56-Provincias!H56)/Provincias!H56</f>
        <v>0.51054852320675104</v>
      </c>
      <c r="I56" s="32">
        <f>+(Provincias!K56-Provincias!I56)/Provincias!I56</f>
        <v>0.5391229578675838</v>
      </c>
      <c r="J56" s="31">
        <f>+(Provincias!L56-Provincias!J56)/Provincias!J56</f>
        <v>-9.4413407821229048E-2</v>
      </c>
      <c r="K56" s="32">
        <f>+(Provincias!M56-Provincias!K56)/Provincias!K56</f>
        <v>-9.7765363128491614E-2</v>
      </c>
      <c r="L56" s="31">
        <f>+(Provincias!N56-Provincias!L56)/Provincias!L56</f>
        <v>-0.41270820481184456</v>
      </c>
      <c r="M56" s="32">
        <f>+(Provincias!O56-Provincias!M56)/Provincias!M56</f>
        <v>-0.4148606811145511</v>
      </c>
      <c r="N56" s="31">
        <f>+(Provincias!P56-Provincias!N56)/Provincias!N56</f>
        <v>-0.56827731092436973</v>
      </c>
      <c r="O56" s="32">
        <f>+(Provincias!Q56-Provincias!O56)/Provincias!O56</f>
        <v>-0.57248677248677249</v>
      </c>
      <c r="P56" s="31">
        <f>+(Provincias!R56-Provincias!P56)/Provincias!P56</f>
        <v>9.9635036496350367</v>
      </c>
      <c r="Q56" s="32">
        <f>+(Provincias!S56-Provincias!Q56)/Provincias!Q56</f>
        <v>10.084158415841584</v>
      </c>
      <c r="R56" s="31">
        <f>+(Provincias!T56-Provincias!R56)/Provincias!R56</f>
        <v>-0.20284065690190856</v>
      </c>
      <c r="S56" s="32">
        <f>+(Provincias!U56-Provincias!S56)/Provincias!S56</f>
        <v>-0.21594461813309512</v>
      </c>
      <c r="T56" s="31">
        <f>+(Provincias!V56-Provincias!T56)/Provincias!T56</f>
        <v>-0.51670378619153678</v>
      </c>
      <c r="U56" s="32">
        <f>+(Provincias!W56-Provincias!U56)/Provincias!U56</f>
        <v>-0.51637710054115638</v>
      </c>
      <c r="V56" s="31">
        <f>+(Provincias!X56-Provincias!V56)/Provincias!V56</f>
        <v>-0.47638248847926268</v>
      </c>
      <c r="W56" s="32">
        <f>+(Provincias!Y56-Provincias!W56)/Provincias!W56</f>
        <v>-0.46996466431095407</v>
      </c>
      <c r="X56" s="31">
        <f>+(Provincias!Z56-Provincias!X56)/Provincias!X56</f>
        <v>-0.64686468646864681</v>
      </c>
      <c r="Y56" s="32">
        <f>+(Provincias!AA56-Provincias!Y56)/Provincias!Y56</f>
        <v>-0.65777777777777779</v>
      </c>
      <c r="Z56" s="31">
        <f>+(Provincias!AB56-Provincias!Z56)/Provincias!Z56</f>
        <v>-3.1152647975077881E-3</v>
      </c>
      <c r="AA56" s="32">
        <f>+(Provincias!AC56-Provincias!AA56)/Provincias!AA56</f>
        <v>1.948051948051948E-2</v>
      </c>
      <c r="AB56" s="31">
        <f>+(Provincias!AD56-Provincias!AB56)/Provincias!AB56</f>
        <v>0.19062499999999999</v>
      </c>
      <c r="AC56" s="32">
        <f>+(Provincias!AE56-Provincias!AC56)/Provincias!AC56</f>
        <v>0.21019108280254778</v>
      </c>
      <c r="AD56" s="31">
        <f>+(Provincias!AF56-Provincias!AD56)/Provincias!AD56</f>
        <v>-0.12860892388451445</v>
      </c>
      <c r="AE56" s="32">
        <f>+(Provincias!AG56-Provincias!AE56)/Provincias!AE56</f>
        <v>-0.12894736842105264</v>
      </c>
      <c r="AF56" s="31">
        <f>+(Provincias!AH56-Provincias!AF56)/Provincias!AF56</f>
        <v>7.5301204819277115E-2</v>
      </c>
      <c r="AG56" s="32">
        <f>+(Provincias!AI56-Provincias!AG56)/Provincias!AG56</f>
        <v>7.2507552870090641E-2</v>
      </c>
      <c r="AH56" s="31">
        <f>+(Provincias!AJ56-Provincias!AH56)/Provincias!AH56</f>
        <v>-0.20448179271708683</v>
      </c>
      <c r="AI56" s="32">
        <f>+(Provincias!AK56-Provincias!AI56)/Provincias!AI56</f>
        <v>-0.20281690140845071</v>
      </c>
      <c r="AJ56" s="31">
        <f>+(Provincias!AL56-Provincias!AJ56)/Provincias!AJ56</f>
        <v>-0.10211267605633803</v>
      </c>
      <c r="AK56" s="32">
        <f>+(Provincias!AM56-Provincias!AK56)/Provincias!AK56</f>
        <v>-0.10247349823321555</v>
      </c>
      <c r="AL56" s="31">
        <f>+(Provincias!AN56-Provincias!AL56)/Provincias!AL56</f>
        <v>0.15686274509803921</v>
      </c>
      <c r="AM56" s="32">
        <f>+(Provincias!AO56-Provincias!AM56)/Provincias!AM56</f>
        <v>0.15354330708661418</v>
      </c>
      <c r="AN56" s="31">
        <f>+(Provincias!AP56-Provincias!AN56)/Provincias!AN56</f>
        <v>-0.13220338983050847</v>
      </c>
      <c r="AO56" s="32">
        <f>+(Provincias!AQ56-Provincias!AO56)/Provincias!AO56</f>
        <v>-0.13310580204778158</v>
      </c>
    </row>
    <row r="57" spans="1:41" s="6" customFormat="1" ht="12.75" customHeight="1" thickBot="1" x14ac:dyDescent="0.25">
      <c r="A57" s="46" t="s">
        <v>29</v>
      </c>
      <c r="B57" s="54">
        <f>+(Provincias!D57-Provincias!B57)/Provincias!B57</f>
        <v>1.1229646266142617E-3</v>
      </c>
      <c r="C57" s="32">
        <f>+(Provincias!E57-Provincias!C57)/Provincias!C57</f>
        <v>3.3879164313946925E-3</v>
      </c>
      <c r="D57" s="31">
        <f>+(Provincias!F57-Provincias!D57)/Provincias!D57</f>
        <v>0.32641615255187884</v>
      </c>
      <c r="E57" s="32">
        <f>+(Provincias!G57-Provincias!E57)/Provincias!E57</f>
        <v>0.32976927405740009</v>
      </c>
      <c r="F57" s="31">
        <f>+(Provincias!H57-Provincias!F57)/Provincias!F57</f>
        <v>0.67780126849894295</v>
      </c>
      <c r="G57" s="32">
        <f>+(Provincias!I57-Provincias!G57)/Provincias!G57</f>
        <v>0.67075751163774866</v>
      </c>
      <c r="H57" s="31">
        <f>+(Provincias!J57-Provincias!H57)/Provincias!H57</f>
        <v>1.3278729838709677</v>
      </c>
      <c r="I57" s="32">
        <f>+(Provincias!K57-Provincias!I57)/Provincias!I57</f>
        <v>1.335612968591692</v>
      </c>
      <c r="J57" s="31">
        <f>+(Provincias!L57-Provincias!J57)/Provincias!J57</f>
        <v>0.18122767132185774</v>
      </c>
      <c r="K57" s="32">
        <f>+(Provincias!M57-Provincias!K57)/Provincias!K57</f>
        <v>0.18121678776705347</v>
      </c>
      <c r="L57" s="31">
        <f>+(Provincias!N57-Provincias!L57)/Provincias!L57</f>
        <v>0.23508386032444323</v>
      </c>
      <c r="M57" s="32">
        <f>+(Provincias!O57-Provincias!M57)/Provincias!M57</f>
        <v>0.23283143591626881</v>
      </c>
      <c r="N57" s="31">
        <f>+(Provincias!P57-Provincias!N57)/Provincias!N57</f>
        <v>-1.9145146927871771E-2</v>
      </c>
      <c r="O57" s="32">
        <f>+(Provincias!Q57-Provincias!O57)/Provincias!O57</f>
        <v>-2.1298778671432827E-2</v>
      </c>
      <c r="P57" s="31">
        <f>+(Provincias!R57-Provincias!P57)/Provincias!P57</f>
        <v>0.45740656680284458</v>
      </c>
      <c r="Q57" s="32">
        <f>+(Provincias!S57-Provincias!Q57)/Provincias!Q57</f>
        <v>0.44506163445442093</v>
      </c>
      <c r="R57" s="31">
        <f>+(Provincias!T57-Provincias!R57)/Provincias!R57</f>
        <v>-1.977782392026578E-2</v>
      </c>
      <c r="S57" s="32">
        <f>+(Provincias!U57-Provincias!S57)/Provincias!S57</f>
        <v>-1.96935390448107E-2</v>
      </c>
      <c r="T57" s="31">
        <f>+(Provincias!V57-Provincias!T57)/Provincias!T57</f>
        <v>-0.13583646666313615</v>
      </c>
      <c r="U57" s="32">
        <f>+(Provincias!W57-Provincias!U57)/Provincias!U57</f>
        <v>-0.14148359026696031</v>
      </c>
      <c r="V57" s="31">
        <f>+(Provincias!X57-Provincias!V57)/Provincias!V57</f>
        <v>-0.48020590758671405</v>
      </c>
      <c r="W57" s="32">
        <f>+(Provincias!Y57-Provincias!W57)/Provincias!W57</f>
        <v>-0.48532816117124444</v>
      </c>
      <c r="X57" s="31">
        <f>+(Provincias!Z57-Provincias!X57)/Provincias!X57</f>
        <v>-0.71433624145248764</v>
      </c>
      <c r="Y57" s="32">
        <f>+(Provincias!AA57-Provincias!Y57)/Provincias!Y57</f>
        <v>-0.83199610989545347</v>
      </c>
      <c r="Z57" s="31">
        <f>+(Provincias!AB57-Provincias!Z57)/Provincias!Z57</f>
        <v>0.18489475856376392</v>
      </c>
      <c r="AA57" s="32">
        <f>+(Provincias!AC57-Provincias!AA57)/Provincias!AA57</f>
        <v>-1.1975397973950797</v>
      </c>
      <c r="AB57" s="31">
        <f>+(Provincias!AD57-Provincias!AB57)/Provincias!AB57</f>
        <v>2.612330198537095E-2</v>
      </c>
      <c r="AC57" s="32">
        <f>+(Provincias!AE57-Provincias!AC57)/Provincias!AC57</f>
        <v>-11.71062271062271</v>
      </c>
      <c r="AD57" s="31">
        <f>+(Provincias!AF57-Provincias!AD57)/Provincias!AD57</f>
        <v>-0.61405295315682284</v>
      </c>
      <c r="AE57" s="32">
        <f>+(Provincias!AG57-Provincias!AE57)/Provincias!AE57</f>
        <v>-0.86867305061559508</v>
      </c>
      <c r="AF57" s="31">
        <f>+(Provincias!AH57-Provincias!AF57)/Provincias!AF57</f>
        <v>1.27792436235708</v>
      </c>
      <c r="AG57" s="32">
        <f>+(Provincias!AI57-Provincias!AG57)/Provincias!AG57</f>
        <v>5.015625</v>
      </c>
      <c r="AH57" s="31">
        <f>+(Provincias!AJ57-Provincias!AH57)/Provincias!AH57</f>
        <v>-3.8610038610038611E-3</v>
      </c>
      <c r="AI57" s="32">
        <f>+(Provincias!AK57-Provincias!AI57)/Provincias!AI57</f>
        <v>0.11428571428571428</v>
      </c>
      <c r="AJ57" s="31">
        <f>+(Provincias!AL57-Provincias!AJ57)/Provincias!AJ57</f>
        <v>-0.39573643410852716</v>
      </c>
      <c r="AK57" s="32">
        <f>+(Provincias!AM57-Provincias!AK57)/Provincias!AK57</f>
        <v>-0.40404040404040403</v>
      </c>
      <c r="AL57" s="31">
        <f>+(Provincias!AN57-Provincias!AL57)/Provincias!AL57</f>
        <v>1.849903784477229</v>
      </c>
      <c r="AM57" s="32">
        <f>+(Provincias!AO57-Provincias!AM57)/Provincias!AM57</f>
        <v>1.8917861799217732</v>
      </c>
      <c r="AN57" s="31">
        <f>+(Provincias!AP57-Provincias!AN57)/Provincias!AN57</f>
        <v>-0.11231150123790232</v>
      </c>
      <c r="AO57" s="32">
        <f>+(Provincias!AQ57-Provincias!AO57)/Provincias!AO57</f>
        <v>-0.11384129846708746</v>
      </c>
    </row>
    <row r="58" spans="1:41" s="6" customFormat="1" ht="12.75" customHeight="1" thickBot="1" x14ac:dyDescent="0.25">
      <c r="A58" s="46" t="s">
        <v>30</v>
      </c>
      <c r="B58" s="54">
        <f>+(Provincias!D58-Provincias!B58)/Provincias!B58</f>
        <v>0.23076923076923078</v>
      </c>
      <c r="C58" s="32">
        <f>+(Provincias!E58-Provincias!C58)/Provincias!C58</f>
        <v>0.23076923076923078</v>
      </c>
      <c r="D58" s="31">
        <f>+(Provincias!F58-Provincias!D58)/Provincias!D58</f>
        <v>0.64583333333333337</v>
      </c>
      <c r="E58" s="32">
        <f>+(Provincias!G58-Provincias!E58)/Provincias!E58</f>
        <v>0.64583333333333337</v>
      </c>
      <c r="F58" s="31">
        <f>+(Provincias!H58-Provincias!F58)/Provincias!F58</f>
        <v>0.39240506329113922</v>
      </c>
      <c r="G58" s="32">
        <f>+(Provincias!I58-Provincias!G58)/Provincias!G58</f>
        <v>0.39240506329113922</v>
      </c>
      <c r="H58" s="31">
        <f>+(Provincias!J58-Provincias!H58)/Provincias!H58</f>
        <v>0.52727272727272723</v>
      </c>
      <c r="I58" s="32">
        <f>+(Provincias!K58-Provincias!I58)/Provincias!I58</f>
        <v>0.52727272727272723</v>
      </c>
      <c r="J58" s="31">
        <f>+(Provincias!L58-Provincias!J58)/Provincias!J58</f>
        <v>-0.15476190476190477</v>
      </c>
      <c r="K58" s="32">
        <f>+(Provincias!M58-Provincias!K58)/Provincias!K58</f>
        <v>-0.15476190476190477</v>
      </c>
      <c r="L58" s="31">
        <f>+(Provincias!N58-Provincias!L58)/Provincias!L58</f>
        <v>-0.26760563380281688</v>
      </c>
      <c r="M58" s="32">
        <f>+(Provincias!O58-Provincias!M58)/Provincias!M58</f>
        <v>-0.28169014084507044</v>
      </c>
      <c r="N58" s="31">
        <f>+(Provincias!P58-Provincias!N58)/Provincias!N58</f>
        <v>-0.125</v>
      </c>
      <c r="O58" s="32">
        <f>+(Provincias!Q58-Provincias!O58)/Provincias!O58</f>
        <v>-0.10784313725490197</v>
      </c>
      <c r="P58" s="31">
        <f>+(Provincias!R58-Provincias!P58)/Provincias!P58</f>
        <v>5.0439560439560438</v>
      </c>
      <c r="Q58" s="32">
        <f>+(Provincias!S58-Provincias!Q58)/Provincias!Q58</f>
        <v>5</v>
      </c>
      <c r="R58" s="31">
        <f>+(Provincias!T58-Provincias!R58)/Provincias!R58</f>
        <v>0.11272727272727273</v>
      </c>
      <c r="S58" s="32">
        <f>+(Provincias!U58-Provincias!S58)/Provincias!S58</f>
        <v>8.4249084249084255E-2</v>
      </c>
      <c r="T58" s="31">
        <f>+(Provincias!V58-Provincias!T58)/Provincias!T58</f>
        <v>-0.37745098039215685</v>
      </c>
      <c r="U58" s="32">
        <f>+(Provincias!W58-Provincias!U58)/Provincias!U58</f>
        <v>-0.3716216216216216</v>
      </c>
      <c r="V58" s="31">
        <f>+(Provincias!X58-Provincias!V58)/Provincias!V58</f>
        <v>-0.54855643044619418</v>
      </c>
      <c r="W58" s="32">
        <f>+(Provincias!Y58-Provincias!W58)/Provincias!W58</f>
        <v>-0.54032258064516125</v>
      </c>
      <c r="X58" s="31">
        <f>+(Provincias!Z58-Provincias!X58)/Provincias!X58</f>
        <v>-0.76162790697674421</v>
      </c>
      <c r="Y58" s="32">
        <f>+(Provincias!AA58-Provincias!Y58)/Provincias!Y58</f>
        <v>-0.77192982456140347</v>
      </c>
      <c r="Z58" s="31">
        <f>+(Provincias!AB58-Provincias!Z58)/Provincias!Z58</f>
        <v>7.3170731707317069E-2</v>
      </c>
      <c r="AA58" s="32">
        <f>+(Provincias!AC58-Provincias!AA58)/Provincias!AA58</f>
        <v>5.128205128205128E-2</v>
      </c>
      <c r="AB58" s="31">
        <f>+(Provincias!AD58-Provincias!AB58)/Provincias!AB58</f>
        <v>0.27272727272727271</v>
      </c>
      <c r="AC58" s="32">
        <f>+(Provincias!AE58-Provincias!AC58)/Provincias!AC58</f>
        <v>0.36585365853658536</v>
      </c>
      <c r="AD58" s="31">
        <f>+(Provincias!AF58-Provincias!AD58)/Provincias!AD58</f>
        <v>-0.3392857142857143</v>
      </c>
      <c r="AE58" s="32">
        <f>+(Provincias!AG58-Provincias!AE58)/Provincias!AE58</f>
        <v>-0.375</v>
      </c>
      <c r="AF58" s="31">
        <f>+(Provincias!AH58-Provincias!AF58)/Provincias!AF58</f>
        <v>5.4054054054054057E-2</v>
      </c>
      <c r="AG58" s="32">
        <f>+(Provincias!AI58-Provincias!AG58)/Provincias!AG58</f>
        <v>8.5714285714285715E-2</v>
      </c>
      <c r="AH58" s="31">
        <f>+(Provincias!AJ58-Provincias!AH58)/Provincias!AH58</f>
        <v>5.128205128205128E-2</v>
      </c>
      <c r="AI58" s="32">
        <f>+(Provincias!AK58-Provincias!AI58)/Provincias!AI58</f>
        <v>5.2631578947368418E-2</v>
      </c>
      <c r="AJ58" s="31">
        <f>+(Provincias!AL58-Provincias!AJ58)/Provincias!AJ58</f>
        <v>-0.24390243902439024</v>
      </c>
      <c r="AK58" s="32">
        <f>+(Provincias!AM58-Provincias!AK58)/Provincias!AK58</f>
        <v>-0.25</v>
      </c>
      <c r="AL58" s="31">
        <f>+(Provincias!AN58-Provincias!AL58)/Provincias!AL58</f>
        <v>-0.19354838709677419</v>
      </c>
      <c r="AM58" s="32">
        <f>+(Provincias!AO58-Provincias!AM58)/Provincias!AM58</f>
        <v>-0.16666666666666666</v>
      </c>
      <c r="AN58" s="31">
        <f>+(Provincias!AP58-Provincias!AN58)/Provincias!AN58</f>
        <v>0.28000000000000003</v>
      </c>
      <c r="AO58" s="32">
        <f>+(Provincias!AQ58-Provincias!AO58)/Provincias!AO58</f>
        <v>0.28000000000000003</v>
      </c>
    </row>
    <row r="59" spans="1:41" s="6" customFormat="1" ht="12.75" customHeight="1" thickBot="1" x14ac:dyDescent="0.25">
      <c r="A59" s="46" t="s">
        <v>31</v>
      </c>
      <c r="B59" s="54">
        <f>+(Provincias!D59-Provincias!B59)/Provincias!B59</f>
        <v>-1.2537313432835821E-2</v>
      </c>
      <c r="C59" s="32">
        <f>+(Provincias!E59-Provincias!C59)/Provincias!C59</f>
        <v>-7.7984403119376123E-3</v>
      </c>
      <c r="D59" s="31">
        <f>+(Provincias!F59-Provincias!D59)/Provincias!D59</f>
        <v>9.250302297460701E-2</v>
      </c>
      <c r="E59" s="32">
        <f>+(Provincias!G59-Provincias!E59)/Provincias!E59</f>
        <v>9.0689238210399037E-2</v>
      </c>
      <c r="F59" s="31">
        <f>+(Provincias!H59-Provincias!F59)/Provincias!F59</f>
        <v>1.2529053680132818</v>
      </c>
      <c r="G59" s="32">
        <f>+(Provincias!I59-Provincias!G59)/Provincias!G59</f>
        <v>1.2505543237250554</v>
      </c>
      <c r="H59" s="31">
        <f>+(Provincias!J59-Provincias!H59)/Provincias!H59</f>
        <v>0.14345369688037338</v>
      </c>
      <c r="I59" s="32">
        <f>+(Provincias!K59-Provincias!I59)/Provincias!I59</f>
        <v>0.14556650246305419</v>
      </c>
      <c r="J59" s="31">
        <f>+(Provincias!L59-Provincias!J59)/Provincias!J59</f>
        <v>-0.32824919441460793</v>
      </c>
      <c r="K59" s="32">
        <f>+(Provincias!M59-Provincias!K59)/Provincias!K59</f>
        <v>-0.33605676198666956</v>
      </c>
      <c r="L59" s="31">
        <f>+(Provincias!N59-Provincias!L59)/Provincias!L59</f>
        <v>-6.3959066197633518E-4</v>
      </c>
      <c r="M59" s="32">
        <f>+(Provincias!O59-Provincias!M59)/Provincias!M59</f>
        <v>7.7720207253886009E-3</v>
      </c>
      <c r="N59" s="31">
        <f>+(Provincias!P59-Provincias!N59)/Provincias!N59</f>
        <v>-0.36928</v>
      </c>
      <c r="O59" s="32">
        <f>+(Provincias!Q59-Provincias!O59)/Provincias!O59</f>
        <v>-0.37467866323907456</v>
      </c>
      <c r="P59" s="31">
        <f>+(Provincias!R59-Provincias!P59)/Provincias!P59</f>
        <v>2.9452054794520546</v>
      </c>
      <c r="Q59" s="32">
        <f>+(Provincias!S59-Provincias!Q59)/Provincias!Q59</f>
        <v>2.9429599177800618</v>
      </c>
      <c r="R59" s="31">
        <f>+(Provincias!T59-Provincias!R59)/Provincias!R59</f>
        <v>-2.2890946502057613E-2</v>
      </c>
      <c r="S59" s="32">
        <f>+(Provincias!U59-Provincias!S59)/Provincias!S59</f>
        <v>-3.5839958295321259E-2</v>
      </c>
      <c r="T59" s="31">
        <f>+(Provincias!V59-Provincias!T59)/Provincias!T59</f>
        <v>-0.42642800737036063</v>
      </c>
      <c r="U59" s="32">
        <f>+(Provincias!W59-Provincias!U59)/Provincias!U59</f>
        <v>-0.43430656934306572</v>
      </c>
      <c r="V59" s="31">
        <f>+(Provincias!X59-Provincias!V59)/Provincias!V59</f>
        <v>-0.37930243230839833</v>
      </c>
      <c r="W59" s="32">
        <f>+(Provincias!Y59-Provincias!W59)/Provincias!W59</f>
        <v>-0.38016726403823176</v>
      </c>
      <c r="X59" s="31">
        <f>+(Provincias!Z59-Provincias!X59)/Provincias!X59</f>
        <v>-0.67689463955637708</v>
      </c>
      <c r="Y59" s="32">
        <f>+(Provincias!AA59-Provincias!Y59)/Provincias!Y59</f>
        <v>-0.70740169622205085</v>
      </c>
      <c r="Z59" s="31">
        <f>+(Provincias!AB59-Provincias!Z59)/Provincias!Z59</f>
        <v>2.5171624713958809E-2</v>
      </c>
      <c r="AA59" s="32">
        <f>+(Provincias!AC59-Provincias!AA59)/Provincias!AA59</f>
        <v>0.14624505928853754</v>
      </c>
      <c r="AB59" s="31">
        <f>+(Provincias!AD59-Provincias!AB59)/Provincias!AB59</f>
        <v>0.35379464285714285</v>
      </c>
      <c r="AC59" s="32">
        <f>+(Provincias!AE59-Provincias!AC59)/Provincias!AC59</f>
        <v>0.38620689655172413</v>
      </c>
      <c r="AD59" s="31">
        <f>+(Provincias!AF59-Provincias!AD59)/Provincias!AD59</f>
        <v>-0.1145919208573784</v>
      </c>
      <c r="AE59" s="32">
        <f>+(Provincias!AG59-Provincias!AE59)/Provincias!AE59</f>
        <v>-0.11691542288557213</v>
      </c>
      <c r="AF59" s="31">
        <f>+(Provincias!AH59-Provincias!AF59)/Provincias!AF59</f>
        <v>0.37895716945996277</v>
      </c>
      <c r="AG59" s="32">
        <f>+(Provincias!AI59-Provincias!AG59)/Provincias!AG59</f>
        <v>0.38403755868544603</v>
      </c>
      <c r="AH59" s="31">
        <f>+(Provincias!AJ59-Provincias!AH59)/Provincias!AH59</f>
        <v>0.19446320054017555</v>
      </c>
      <c r="AI59" s="32">
        <f>+(Provincias!AK59-Provincias!AI59)/Provincias!AI59</f>
        <v>0.19402985074626866</v>
      </c>
      <c r="AJ59" s="31">
        <f>+(Provincias!AL59-Provincias!AJ59)/Provincias!AJ59</f>
        <v>0.13849632560768796</v>
      </c>
      <c r="AK59" s="32">
        <f>+(Provincias!AM59-Provincias!AK59)/Provincias!AK59</f>
        <v>0.1403409090909091</v>
      </c>
      <c r="AL59" s="31">
        <f>+(Provincias!AN59-Provincias!AL59)/Provincias!AL59</f>
        <v>0.2313803376365442</v>
      </c>
      <c r="AM59" s="32">
        <f>+(Provincias!AO59-Provincias!AM59)/Provincias!AM59</f>
        <v>0.22919780767314399</v>
      </c>
      <c r="AN59" s="31">
        <f>+(Provincias!AP59-Provincias!AN59)/Provincias!AN59</f>
        <v>-0.15443548387096775</v>
      </c>
      <c r="AO59" s="32">
        <f>+(Provincias!AQ59-Provincias!AO59)/Provincias!AO59</f>
        <v>-0.15241183623834617</v>
      </c>
    </row>
    <row r="60" spans="1:41" s="6" customFormat="1" ht="12.75" customHeight="1" thickBot="1" x14ac:dyDescent="0.25">
      <c r="A60" s="46" t="s">
        <v>32</v>
      </c>
      <c r="B60" s="54">
        <f>+(Provincias!D60-Provincias!B60)/Provincias!B60</f>
        <v>-3.7037037037037035E-2</v>
      </c>
      <c r="C60" s="32">
        <f>+(Provincias!E60-Provincias!C60)/Provincias!C60</f>
        <v>-3.7037037037037035E-2</v>
      </c>
      <c r="D60" s="31">
        <f>+(Provincias!F60-Provincias!D60)/Provincias!D60</f>
        <v>-0.46153846153846156</v>
      </c>
      <c r="E60" s="32">
        <f>+(Provincias!G60-Provincias!E60)/Provincias!E60</f>
        <v>-0.46153846153846156</v>
      </c>
      <c r="F60" s="31">
        <f>+(Provincias!H60-Provincias!F60)/Provincias!F60</f>
        <v>1.2857142857142858</v>
      </c>
      <c r="G60" s="32">
        <f>+(Provincias!I60-Provincias!G60)/Provincias!G60</f>
        <v>1.2857142857142858</v>
      </c>
      <c r="H60" s="31">
        <f>+(Provincias!J60-Provincias!H60)/Provincias!H60</f>
        <v>0.75</v>
      </c>
      <c r="I60" s="32">
        <f>+(Provincias!K60-Provincias!I60)/Provincias!I60</f>
        <v>0.75</v>
      </c>
      <c r="J60" s="31">
        <f>+(Provincias!L60-Provincias!J60)/Provincias!J60</f>
        <v>0.19642857142857142</v>
      </c>
      <c r="K60" s="32">
        <f>+(Provincias!M60-Provincias!K60)/Provincias!K60</f>
        <v>7.1428571428571425E-2</v>
      </c>
      <c r="L60" s="31">
        <f>+(Provincias!N60-Provincias!L60)/Provincias!L60</f>
        <v>-0.22388059701492538</v>
      </c>
      <c r="M60" s="32">
        <f>+(Provincias!O60-Provincias!M60)/Provincias!M60</f>
        <v>-0.13333333333333333</v>
      </c>
      <c r="N60" s="31">
        <f>+(Provincias!P60-Provincias!N60)/Provincias!N60</f>
        <v>0.40384615384615385</v>
      </c>
      <c r="O60" s="32">
        <f>+(Provincias!Q60-Provincias!O60)/Provincias!O60</f>
        <v>0.40384615384615385</v>
      </c>
      <c r="P60" s="31">
        <f>+(Provincias!R60-Provincias!P60)/Provincias!P60</f>
        <v>4.7397260273972606</v>
      </c>
      <c r="Q60" s="32">
        <f>+(Provincias!S60-Provincias!Q60)/Provincias!Q60</f>
        <v>4.6986301369863011</v>
      </c>
      <c r="R60" s="31">
        <f>+(Provincias!T60-Provincias!R60)/Provincias!R60</f>
        <v>-0.24582338902147971</v>
      </c>
      <c r="S60" s="32">
        <f>+(Provincias!U60-Provincias!S60)/Provincias!S60</f>
        <v>-0.27884615384615385</v>
      </c>
      <c r="T60" s="31">
        <f>+(Provincias!V60-Provincias!T60)/Provincias!T60</f>
        <v>-0.36708860759493672</v>
      </c>
      <c r="U60" s="32">
        <f>+(Provincias!W60-Provincias!U60)/Provincias!U60</f>
        <v>-0.36</v>
      </c>
      <c r="V60" s="31">
        <f>+(Provincias!X60-Provincias!V60)/Provincias!V60</f>
        <v>-0.62</v>
      </c>
      <c r="W60" s="32">
        <f>+(Provincias!Y60-Provincias!W60)/Provincias!W60</f>
        <v>-0.609375</v>
      </c>
      <c r="X60" s="31">
        <f>+(Provincias!Z60-Provincias!X60)/Provincias!X60</f>
        <v>-0.78947368421052633</v>
      </c>
      <c r="Y60" s="32">
        <f>+(Provincias!AA60-Provincias!Y60)/Provincias!Y60</f>
        <v>-0.8</v>
      </c>
      <c r="Z60" s="31">
        <f>+(Provincias!AB60-Provincias!Z60)/Provincias!Z60</f>
        <v>0.4375</v>
      </c>
      <c r="AA60" s="32">
        <f>+(Provincias!AC60-Provincias!AA60)/Provincias!AA60</f>
        <v>0.53333333333333333</v>
      </c>
      <c r="AB60" s="31">
        <f>+(Provincias!AD60-Provincias!AB60)/Provincias!AB60</f>
        <v>0.21739130434782608</v>
      </c>
      <c r="AC60" s="32">
        <f>+(Provincias!AE60-Provincias!AC60)/Provincias!AC60</f>
        <v>0.21739130434782608</v>
      </c>
      <c r="AD60" s="31">
        <f>+(Provincias!AF60-Provincias!AD60)/Provincias!AD60</f>
        <v>-0.17857142857142858</v>
      </c>
      <c r="AE60" s="32">
        <f>+(Provincias!AG60-Provincias!AE60)/Provincias!AE60</f>
        <v>-0.17857142857142858</v>
      </c>
      <c r="AF60" s="31">
        <f>+(Provincias!AH60-Provincias!AF60)/Provincias!AF60</f>
        <v>-0.34782608695652173</v>
      </c>
      <c r="AG60" s="32">
        <f>+(Provincias!AI60-Provincias!AG60)/Provincias!AG60</f>
        <v>-0.34782608695652173</v>
      </c>
      <c r="AH60" s="31">
        <f>+(Provincias!AJ60-Provincias!AH60)/Provincias!AH60</f>
        <v>0.6</v>
      </c>
      <c r="AI60" s="32">
        <f>+(Provincias!AK60-Provincias!AI60)/Provincias!AI60</f>
        <v>0.6</v>
      </c>
      <c r="AJ60" s="31">
        <f>+(Provincias!AL60-Provincias!AJ60)/Provincias!AJ60</f>
        <v>-0.125</v>
      </c>
      <c r="AK60" s="32">
        <f>+(Provincias!AM60-Provincias!AK60)/Provincias!AK60</f>
        <v>-0.125</v>
      </c>
      <c r="AL60" s="31">
        <f>+(Provincias!AN60-Provincias!AL60)/Provincias!AL60</f>
        <v>4.7619047619047616E-2</v>
      </c>
      <c r="AM60" s="32">
        <f>+(Provincias!AO60-Provincias!AM60)/Provincias!AM60</f>
        <v>4.7619047619047616E-2</v>
      </c>
      <c r="AN60" s="31">
        <f>+(Provincias!AP60-Provincias!AN60)/Provincias!AN60</f>
        <v>-0.27272727272727271</v>
      </c>
      <c r="AO60" s="32">
        <f>+(Provincias!AQ60-Provincias!AO60)/Provincias!AO60</f>
        <v>-0.27272727272727271</v>
      </c>
    </row>
    <row r="61" spans="1:41" s="6" customFormat="1" ht="12.75" customHeight="1" thickBot="1" x14ac:dyDescent="0.25">
      <c r="A61" s="46" t="s">
        <v>33</v>
      </c>
      <c r="B61" s="54">
        <f>+(Provincias!D61-Provincias!B61)/Provincias!B61</f>
        <v>0.20394736842105263</v>
      </c>
      <c r="C61" s="32">
        <f>+(Provincias!E61-Provincias!C61)/Provincias!C61</f>
        <v>0.20792079207920791</v>
      </c>
      <c r="D61" s="31">
        <f>+(Provincias!F61-Provincias!D61)/Provincias!D61</f>
        <v>0.37704918032786883</v>
      </c>
      <c r="E61" s="32">
        <f>+(Provincias!G61-Provincias!E61)/Provincias!E61</f>
        <v>0.37704918032786883</v>
      </c>
      <c r="F61" s="31">
        <f>+(Provincias!H61-Provincias!F61)/Provincias!F61</f>
        <v>1.2916666666666667</v>
      </c>
      <c r="G61" s="32">
        <f>+(Provincias!I61-Provincias!G61)/Provincias!G61</f>
        <v>1.2718253968253967</v>
      </c>
      <c r="H61" s="31">
        <f>+(Provincias!J61-Provincias!H61)/Provincias!H61</f>
        <v>0.38008658008658008</v>
      </c>
      <c r="I61" s="32">
        <f>+(Provincias!K61-Provincias!I61)/Provincias!I61</f>
        <v>0.39126637554585153</v>
      </c>
      <c r="J61" s="31">
        <f>+(Provincias!L61-Provincias!J61)/Provincias!J61</f>
        <v>-0.45984943538268508</v>
      </c>
      <c r="K61" s="32">
        <f>+(Provincias!M61-Provincias!K61)/Provincias!K61</f>
        <v>-0.45951035781544258</v>
      </c>
      <c r="L61" s="31">
        <f>+(Provincias!N61-Provincias!L61)/Provincias!L61</f>
        <v>-0.80836236933797911</v>
      </c>
      <c r="M61" s="32">
        <f>+(Provincias!O61-Provincias!M61)/Provincias!M61</f>
        <v>-0.80836236933797911</v>
      </c>
      <c r="N61" s="31">
        <f>+(Provincias!P61-Provincias!N61)/Provincias!N61</f>
        <v>1.8181818181818181E-2</v>
      </c>
      <c r="O61" s="32">
        <f>+(Provincias!Q61-Provincias!O61)/Provincias!O61</f>
        <v>1.2121212121212121E-2</v>
      </c>
      <c r="P61" s="31">
        <f>+(Provincias!R61-Provincias!P61)/Provincias!P61</f>
        <v>15.928571428571429</v>
      </c>
      <c r="Q61" s="32">
        <f>+(Provincias!S61-Provincias!Q61)/Provincias!Q61</f>
        <v>15.928143712574851</v>
      </c>
      <c r="R61" s="31">
        <f>+(Provincias!T61-Provincias!R61)/Provincias!R61</f>
        <v>-0.15857946554149085</v>
      </c>
      <c r="S61" s="32">
        <f>+(Provincias!U61-Provincias!S61)/Provincias!S61</f>
        <v>-0.17014503006720905</v>
      </c>
      <c r="T61" s="31">
        <f>+(Provincias!V61-Provincias!T61)/Provincias!T61</f>
        <v>-0.48098620977852069</v>
      </c>
      <c r="U61" s="32">
        <f>+(Provincias!W61-Provincias!U61)/Provincias!U61</f>
        <v>-0.49019607843137253</v>
      </c>
      <c r="V61" s="31">
        <f>+(Provincias!X61-Provincias!V61)/Provincias!V61</f>
        <v>-0.44283413848631242</v>
      </c>
      <c r="W61" s="32">
        <f>+(Provincias!Y61-Provincias!W61)/Provincias!W61</f>
        <v>-0.43979933110367891</v>
      </c>
      <c r="X61" s="31">
        <f>+(Provincias!Z61-Provincias!X61)/Provincias!X61</f>
        <v>-0.59826589595375723</v>
      </c>
      <c r="Y61" s="32">
        <f>+(Provincias!AA61-Provincias!Y61)/Provincias!Y61</f>
        <v>-0.60597014925373138</v>
      </c>
      <c r="Z61" s="31">
        <f>+(Provincias!AB61-Provincias!Z61)/Provincias!Z61</f>
        <v>3.9568345323741004E-2</v>
      </c>
      <c r="AA61" s="32">
        <f>+(Provincias!AC61-Provincias!AA61)/Provincias!AA61</f>
        <v>8.3333333333333329E-2</v>
      </c>
      <c r="AB61" s="31">
        <f>+(Provincias!AD61-Provincias!AB61)/Provincias!AB61</f>
        <v>-1.7301038062283738E-2</v>
      </c>
      <c r="AC61" s="32">
        <f>+(Provincias!AE61-Provincias!AC61)/Provincias!AC61</f>
        <v>-1.3986013986013986E-2</v>
      </c>
      <c r="AD61" s="31">
        <f>+(Provincias!AF61-Provincias!AD61)/Provincias!AD61</f>
        <v>-0.21478873239436619</v>
      </c>
      <c r="AE61" s="32">
        <f>+(Provincias!AG61-Provincias!AE61)/Provincias!AE61</f>
        <v>-0.21276595744680851</v>
      </c>
      <c r="AF61" s="31">
        <f>+(Provincias!AH61-Provincias!AF61)/Provincias!AF61</f>
        <v>-4.4843049327354258E-2</v>
      </c>
      <c r="AG61" s="32">
        <f>+(Provincias!AI61-Provincias!AG61)/Provincias!AG61</f>
        <v>-4.5045045045045043E-2</v>
      </c>
      <c r="AH61" s="31">
        <f>+(Provincias!AJ61-Provincias!AH61)/Provincias!AH61</f>
        <v>-0.16901408450704225</v>
      </c>
      <c r="AI61" s="32">
        <f>+(Provincias!AK61-Provincias!AI61)/Provincias!AI61</f>
        <v>-0.1650943396226415</v>
      </c>
      <c r="AJ61" s="31">
        <f>+(Provincias!AL61-Provincias!AJ61)/Provincias!AJ61</f>
        <v>2.8248587570621469E-2</v>
      </c>
      <c r="AK61" s="32">
        <f>+(Provincias!AM61-Provincias!AK61)/Provincias!AK61</f>
        <v>2.2598870056497175E-2</v>
      </c>
      <c r="AL61" s="31">
        <f>+(Provincias!AN61-Provincias!AL61)/Provincias!AL61</f>
        <v>-0.10989010989010989</v>
      </c>
      <c r="AM61" s="32">
        <f>+(Provincias!AO61-Provincias!AM61)/Provincias!AM61</f>
        <v>-0.11602209944751381</v>
      </c>
      <c r="AN61" s="31">
        <f>+(Provincias!AP61-Provincias!AN61)/Provincias!AN61</f>
        <v>-0.12345679012345678</v>
      </c>
      <c r="AO61" s="32">
        <f>+(Provincias!AQ61-Provincias!AO61)/Provincias!AO61</f>
        <v>-0.2</v>
      </c>
    </row>
    <row r="62" spans="1:41" s="6" customFormat="1" ht="12.75" customHeight="1" thickBot="1" x14ac:dyDescent="0.25">
      <c r="A62" s="46" t="s">
        <v>34</v>
      </c>
      <c r="B62" s="54">
        <f>+(Provincias!D62-Provincias!B62)/Provincias!B62</f>
        <v>0.47058823529411764</v>
      </c>
      <c r="C62" s="32">
        <f>+(Provincias!E62-Provincias!C62)/Provincias!C62</f>
        <v>0.47058823529411764</v>
      </c>
      <c r="D62" s="31">
        <f>+(Provincias!F62-Provincias!D62)/Provincias!D62</f>
        <v>0.4</v>
      </c>
      <c r="E62" s="32">
        <f>+(Provincias!G62-Provincias!E62)/Provincias!E62</f>
        <v>0.4</v>
      </c>
      <c r="F62" s="31">
        <f>+(Provincias!H62-Provincias!F62)/Provincias!F62</f>
        <v>0.25714285714285712</v>
      </c>
      <c r="G62" s="32">
        <f>+(Provincias!I62-Provincias!G62)/Provincias!G62</f>
        <v>0.25714285714285712</v>
      </c>
      <c r="H62" s="31">
        <f>+(Provincias!J62-Provincias!H62)/Provincias!H62</f>
        <v>-0.25</v>
      </c>
      <c r="I62" s="32">
        <f>+(Provincias!K62-Provincias!I62)/Provincias!I62</f>
        <v>-0.25</v>
      </c>
      <c r="J62" s="31">
        <f>+(Provincias!L62-Provincias!J62)/Provincias!J62</f>
        <v>0.72727272727272729</v>
      </c>
      <c r="K62" s="32">
        <f>+(Provincias!M62-Provincias!K62)/Provincias!K62</f>
        <v>0.72727272727272729</v>
      </c>
      <c r="L62" s="31">
        <f>+(Provincias!N62-Provincias!L62)/Provincias!L62</f>
        <v>0.50877192982456143</v>
      </c>
      <c r="M62" s="32">
        <f>+(Provincias!O62-Provincias!M62)/Provincias!M62</f>
        <v>0.50877192982456143</v>
      </c>
      <c r="N62" s="31">
        <f>+(Provincias!P62-Provincias!N62)/Provincias!N62</f>
        <v>-0.13953488372093023</v>
      </c>
      <c r="O62" s="32">
        <f>+(Provincias!Q62-Provincias!O62)/Provincias!O62</f>
        <v>-0.15116279069767441</v>
      </c>
      <c r="P62" s="31">
        <f>+(Provincias!R62-Provincias!P62)/Provincias!P62</f>
        <v>3.8648648648648649</v>
      </c>
      <c r="Q62" s="32">
        <f>+(Provincias!S62-Provincias!Q62)/Provincias!Q62</f>
        <v>3.8904109589041096</v>
      </c>
      <c r="R62" s="31">
        <f>+(Provincias!T62-Provincias!R62)/Provincias!R62</f>
        <v>-0.17777777777777778</v>
      </c>
      <c r="S62" s="32">
        <f>+(Provincias!U62-Provincias!S62)/Provincias!S62</f>
        <v>-0.20728291316526612</v>
      </c>
      <c r="T62" s="31">
        <f>+(Provincias!V62-Provincias!T62)/Provincias!T62</f>
        <v>-0.55405405405405406</v>
      </c>
      <c r="U62" s="32">
        <f>+(Provincias!W62-Provincias!U62)/Provincias!U62</f>
        <v>-0.5512367491166078</v>
      </c>
      <c r="V62" s="31">
        <f>+(Provincias!X62-Provincias!V62)/Provincias!V62</f>
        <v>-0.16666666666666666</v>
      </c>
      <c r="W62" s="32">
        <f>+(Provincias!Y62-Provincias!W62)/Provincias!W62</f>
        <v>-0.14960629921259844</v>
      </c>
      <c r="X62" s="31">
        <f>+(Provincias!Z62-Provincias!X62)/Provincias!X62</f>
        <v>-0.75454545454545452</v>
      </c>
      <c r="Y62" s="32">
        <f>+(Provincias!AA62-Provincias!Y62)/Provincias!Y62</f>
        <v>-0.7592592592592593</v>
      </c>
      <c r="Z62" s="31">
        <f>+(Provincias!AB62-Provincias!Z62)/Provincias!Z62</f>
        <v>-0.1111111111111111</v>
      </c>
      <c r="AA62" s="32">
        <f>+(Provincias!AC62-Provincias!AA62)/Provincias!AA62</f>
        <v>-0.15384615384615385</v>
      </c>
      <c r="AB62" s="31">
        <f>+(Provincias!AD62-Provincias!AB62)/Provincias!AB62</f>
        <v>0.16666666666666666</v>
      </c>
      <c r="AC62" s="32">
        <f>+(Provincias!AE62-Provincias!AC62)/Provincias!AC62</f>
        <v>0.27272727272727271</v>
      </c>
      <c r="AD62" s="31">
        <f>+(Provincias!AF62-Provincias!AD62)/Provincias!AD62</f>
        <v>-0.14285714285714285</v>
      </c>
      <c r="AE62" s="32">
        <f>+(Provincias!AG62-Provincias!AE62)/Provincias!AE62</f>
        <v>-0.14285714285714285</v>
      </c>
      <c r="AF62" s="31">
        <f>+(Provincias!AH62-Provincias!AF62)/Provincias!AF62</f>
        <v>0.125</v>
      </c>
      <c r="AG62" s="32">
        <f>+(Provincias!AI62-Provincias!AG62)/Provincias!AG62</f>
        <v>0.125</v>
      </c>
      <c r="AH62" s="31">
        <f>+(Provincias!AJ62-Provincias!AH62)/Provincias!AH62</f>
        <v>-0.18518518518518517</v>
      </c>
      <c r="AI62" s="32">
        <f>+(Provincias!AK62-Provincias!AI62)/Provincias!AI62</f>
        <v>-0.22222222222222221</v>
      </c>
      <c r="AJ62" s="31">
        <f>+(Provincias!AL62-Provincias!AJ62)/Provincias!AJ62</f>
        <v>0</v>
      </c>
      <c r="AK62" s="32">
        <f>+(Provincias!AM62-Provincias!AK62)/Provincias!AK62</f>
        <v>0</v>
      </c>
      <c r="AL62" s="31">
        <f>+(Provincias!AN62-Provincias!AL62)/Provincias!AL62</f>
        <v>0</v>
      </c>
      <c r="AM62" s="32">
        <f>+(Provincias!AO62-Provincias!AM62)/Provincias!AM62</f>
        <v>4.7619047619047616E-2</v>
      </c>
      <c r="AN62" s="31">
        <f>+(Provincias!AP62-Provincias!AN62)/Provincias!AN62</f>
        <v>-0.13636363636363635</v>
      </c>
      <c r="AO62" s="32">
        <f>+(Provincias!AQ62-Provincias!AO62)/Provincias!AO62</f>
        <v>-0.18181818181818182</v>
      </c>
    </row>
    <row r="63" spans="1:41" s="6" customFormat="1" ht="12.75" customHeight="1" thickBot="1" x14ac:dyDescent="0.25">
      <c r="A63" s="46" t="s">
        <v>35</v>
      </c>
      <c r="B63" s="54">
        <f>+(Provincias!D63-Provincias!B63)/Provincias!B63</f>
        <v>-0.21276595744680851</v>
      </c>
      <c r="C63" s="32">
        <f>+(Provincias!E63-Provincias!C63)/Provincias!C63</f>
        <v>-0.21925133689839571</v>
      </c>
      <c r="D63" s="31">
        <f>+(Provincias!F63-Provincias!D63)/Provincias!D63</f>
        <v>0.45270270270270269</v>
      </c>
      <c r="E63" s="32">
        <f>+(Provincias!G63-Provincias!E63)/Provincias!E63</f>
        <v>0.4589041095890411</v>
      </c>
      <c r="F63" s="31">
        <f>+(Provincias!H63-Provincias!F63)/Provincias!F63</f>
        <v>0.46046511627906977</v>
      </c>
      <c r="G63" s="32">
        <f>+(Provincias!I63-Provincias!G63)/Provincias!G63</f>
        <v>0.46948356807511737</v>
      </c>
      <c r="H63" s="31">
        <f>+(Provincias!J63-Provincias!H63)/Provincias!H63</f>
        <v>0.44904458598726116</v>
      </c>
      <c r="I63" s="32">
        <f>+(Provincias!K63-Provincias!I63)/Provincias!I63</f>
        <v>0.44089456869009586</v>
      </c>
      <c r="J63" s="31">
        <f>+(Provincias!L63-Provincias!J63)/Provincias!J63</f>
        <v>-0.22637362637362637</v>
      </c>
      <c r="K63" s="32">
        <f>+(Provincias!M63-Provincias!K63)/Provincias!K63</f>
        <v>-0.22838137472283815</v>
      </c>
      <c r="L63" s="31">
        <f>+(Provincias!N63-Provincias!L63)/Provincias!L63</f>
        <v>-0.28125</v>
      </c>
      <c r="M63" s="32">
        <f>+(Provincias!O63-Provincias!M63)/Provincias!M63</f>
        <v>-0.29022988505747127</v>
      </c>
      <c r="N63" s="31">
        <f>+(Provincias!P63-Provincias!N63)/Provincias!N63</f>
        <v>1.2292490118577075</v>
      </c>
      <c r="O63" s="32">
        <f>+(Provincias!Q63-Provincias!O63)/Provincias!O63</f>
        <v>1.2672064777327936</v>
      </c>
      <c r="P63" s="31">
        <f>+(Provincias!R63-Provincias!P63)/Provincias!P63</f>
        <v>5.294326241134752</v>
      </c>
      <c r="Q63" s="32">
        <f>+(Provincias!S63-Provincias!Q63)/Provincias!Q63</f>
        <v>5.2839285714285715</v>
      </c>
      <c r="R63" s="31">
        <f>+(Provincias!T63-Provincias!R63)/Provincias!R63</f>
        <v>-0.2123943661971831</v>
      </c>
      <c r="S63" s="32">
        <f>+(Provincias!U63-Provincias!S63)/Provincias!S63</f>
        <v>-0.21341290139244104</v>
      </c>
      <c r="T63" s="31">
        <f>+(Provincias!V63-Provincias!T63)/Provincias!T63</f>
        <v>-0.48927038626609443</v>
      </c>
      <c r="U63" s="32">
        <f>+(Provincias!W63-Provincias!U63)/Provincias!U63</f>
        <v>-0.50072254335260113</v>
      </c>
      <c r="V63" s="31">
        <f>+(Provincias!X63-Provincias!V63)/Provincias!V63</f>
        <v>-0.57492997198879547</v>
      </c>
      <c r="W63" s="32">
        <f>+(Provincias!Y63-Provincias!W63)/Provincias!W63</f>
        <v>-0.57670043415340089</v>
      </c>
      <c r="X63" s="31">
        <f>+(Provincias!Z63-Provincias!X63)/Provincias!X63</f>
        <v>-0.58319604612850084</v>
      </c>
      <c r="Y63" s="32">
        <f>+(Provincias!AA63-Provincias!Y63)/Provincias!Y63</f>
        <v>-0.57948717948717954</v>
      </c>
      <c r="Z63" s="31">
        <f>+(Provincias!AB63-Provincias!Z63)/Provincias!Z63</f>
        <v>0.20948616600790515</v>
      </c>
      <c r="AA63" s="32">
        <f>+(Provincias!AC63-Provincias!AA63)/Provincias!AA63</f>
        <v>0.23170731707317074</v>
      </c>
      <c r="AB63" s="31">
        <f>+(Provincias!AD63-Provincias!AB63)/Provincias!AB63</f>
        <v>-0.12091503267973856</v>
      </c>
      <c r="AC63" s="32">
        <f>+(Provincias!AE63-Provincias!AC63)/Provincias!AC63</f>
        <v>-0.1254125412541254</v>
      </c>
      <c r="AD63" s="31">
        <f>+(Provincias!AF63-Provincias!AD63)/Provincias!AD63</f>
        <v>-0.27509293680297398</v>
      </c>
      <c r="AE63" s="32">
        <f>+(Provincias!AG63-Provincias!AE63)/Provincias!AE63</f>
        <v>-0.27547169811320754</v>
      </c>
      <c r="AF63" s="31">
        <f>+(Provincias!AH63-Provincias!AF63)/Provincias!AF63</f>
        <v>8.7179487179487175E-2</v>
      </c>
      <c r="AG63" s="32">
        <f>+(Provincias!AI63-Provincias!AG63)/Provincias!AG63</f>
        <v>9.8958333333333329E-2</v>
      </c>
      <c r="AH63" s="31">
        <f>+(Provincias!AJ63-Provincias!AH63)/Provincias!AH63</f>
        <v>-0.10377358490566038</v>
      </c>
      <c r="AI63" s="32">
        <f>+(Provincias!AK63-Provincias!AI63)/Provincias!AI63</f>
        <v>-0.10426540284360189</v>
      </c>
      <c r="AJ63" s="31">
        <f>+(Provincias!AL63-Provincias!AJ63)/Provincias!AJ63</f>
        <v>-8.9473684210526316E-2</v>
      </c>
      <c r="AK63" s="32">
        <f>+(Provincias!AM63-Provincias!AK63)/Provincias!AK63</f>
        <v>-8.9947089947089942E-2</v>
      </c>
      <c r="AL63" s="31">
        <f>+(Provincias!AN63-Provincias!AL63)/Provincias!AL63</f>
        <v>0.45086705202312138</v>
      </c>
      <c r="AM63" s="32">
        <f>+(Provincias!AO63-Provincias!AM63)/Provincias!AM63</f>
        <v>0.43604651162790697</v>
      </c>
      <c r="AN63" s="31">
        <f>+(Provincias!AP63-Provincias!AN63)/Provincias!AN63</f>
        <v>-0.13147410358565736</v>
      </c>
      <c r="AO63" s="32">
        <f>+(Provincias!AQ63-Provincias!AO63)/Provincias!AO63</f>
        <v>-0.12955465587044535</v>
      </c>
    </row>
    <row r="64" spans="1:41" s="6" customFormat="1" ht="12.75" customHeight="1" thickBot="1" x14ac:dyDescent="0.25">
      <c r="A64" s="46" t="s">
        <v>111</v>
      </c>
      <c r="B64" s="54">
        <f>+(Provincias!D64-Provincias!B64)/Provincias!B64</f>
        <v>9.4640820980615742E-2</v>
      </c>
      <c r="C64" s="32">
        <f>+(Provincias!E64-Provincias!C64)/Provincias!C64</f>
        <v>0.10753945061367622</v>
      </c>
      <c r="D64" s="31">
        <f>+(Provincias!F64-Provincias!D64)/Provincias!D64</f>
        <v>0.33802083333333333</v>
      </c>
      <c r="E64" s="32">
        <f>+(Provincias!G64-Provincias!E64)/Provincias!E64</f>
        <v>0.34775725593667545</v>
      </c>
      <c r="F64" s="31">
        <f>+(Provincias!H64-Provincias!F64)/Provincias!F64</f>
        <v>1.29349941611522</v>
      </c>
      <c r="G64" s="32">
        <f>+(Provincias!I64-Provincias!G64)/Provincias!G64</f>
        <v>1.3007047768206734</v>
      </c>
      <c r="H64" s="31">
        <f>+(Provincias!J64-Provincias!H64)/Provincias!H64</f>
        <v>0.51442634080108618</v>
      </c>
      <c r="I64" s="32">
        <f>+(Provincias!K64-Provincias!I64)/Provincias!I64</f>
        <v>0.51327433628318586</v>
      </c>
      <c r="J64" s="31">
        <f>+(Provincias!L64-Provincias!J64)/Provincias!J64</f>
        <v>0.13694945646083156</v>
      </c>
      <c r="K64" s="32">
        <f>+(Provincias!M64-Provincias!K64)/Provincias!K64</f>
        <v>0.13551506972559604</v>
      </c>
      <c r="L64" s="31">
        <f>+(Provincias!N64-Provincias!L64)/Provincias!L64</f>
        <v>-0.32636766880236567</v>
      </c>
      <c r="M64" s="32">
        <f>+(Provincias!O64-Provincias!M64)/Provincias!M64</f>
        <v>-0.32544320095077744</v>
      </c>
      <c r="N64" s="31">
        <f>+(Provincias!P64-Provincias!N64)/Provincias!N64</f>
        <v>-0.3144571261340357</v>
      </c>
      <c r="O64" s="32">
        <f>+(Provincias!Q64-Provincias!O64)/Provincias!O64</f>
        <v>-0.32697107620026428</v>
      </c>
      <c r="P64" s="31">
        <f>+(Provincias!R64-Provincias!P64)/Provincias!P64</f>
        <v>1.5240128068303096</v>
      </c>
      <c r="Q64" s="32">
        <f>+(Provincias!S64-Provincias!Q64)/Provincias!Q64</f>
        <v>1.5569371727748691</v>
      </c>
      <c r="R64" s="31">
        <f>+(Provincias!T64-Provincias!R64)/Provincias!R64</f>
        <v>-1.6321353065539113E-2</v>
      </c>
      <c r="S64" s="32">
        <f>+(Provincias!U64-Provincias!S64)/Provincias!S64</f>
        <v>-2.6960156983192561E-2</v>
      </c>
      <c r="T64" s="31">
        <f>+(Provincias!V64-Provincias!T64)/Provincias!T64</f>
        <v>-0.49140302613480052</v>
      </c>
      <c r="U64" s="32">
        <f>+(Provincias!W64-Provincias!U64)/Provincias!U64</f>
        <v>-0.50100832967996489</v>
      </c>
      <c r="V64" s="31">
        <f>+(Provincias!X64-Provincias!V64)/Provincias!V64</f>
        <v>-0.47278566599053412</v>
      </c>
      <c r="W64" s="32">
        <f>+(Provincias!Y64-Provincias!W64)/Provincias!W64</f>
        <v>-0.4728518713758566</v>
      </c>
      <c r="X64" s="31">
        <f>+(Provincias!Z64-Provincias!X64)/Provincias!X64</f>
        <v>-0.62487976915678101</v>
      </c>
      <c r="Y64" s="32">
        <f>+(Provincias!AA64-Provincias!Y64)/Provincias!Y64</f>
        <v>-0.63966666666666672</v>
      </c>
      <c r="Z64" s="31">
        <f>+(Provincias!AB64-Provincias!Z64)/Provincias!Z64</f>
        <v>-0.13162393162393163</v>
      </c>
      <c r="AA64" s="32">
        <f>+(Provincias!AC64-Provincias!AA64)/Provincias!AA64</f>
        <v>-0.21091581868640147</v>
      </c>
      <c r="AB64" s="31">
        <f>+(Provincias!AD64-Provincias!AB64)/Provincias!AB64</f>
        <v>0.13976377952755906</v>
      </c>
      <c r="AC64" s="32">
        <f>+(Provincias!AE64-Provincias!AC64)/Provincias!AC64</f>
        <v>0.32590855803048063</v>
      </c>
      <c r="AD64" s="31">
        <f>+(Provincias!AF64-Provincias!AD64)/Provincias!AD64</f>
        <v>0.18825561312607944</v>
      </c>
      <c r="AE64" s="32">
        <f>+(Provincias!AG64-Provincias!AE64)/Provincias!AE64</f>
        <v>0.19363395225464192</v>
      </c>
      <c r="AF64" s="31">
        <f>+(Provincias!AH64-Provincias!AF64)/Provincias!AF64</f>
        <v>0.1002906976744186</v>
      </c>
      <c r="AG64" s="32">
        <f>+(Provincias!AI64-Provincias!AG64)/Provincias!AG64</f>
        <v>0.11259259259259259</v>
      </c>
      <c r="AH64" s="31">
        <f>+(Provincias!AJ64-Provincias!AH64)/Provincias!AH64</f>
        <v>-0.28533685601056802</v>
      </c>
      <c r="AI64" s="32">
        <f>+(Provincias!AK64-Provincias!AI64)/Provincias!AI64</f>
        <v>-0.28495339547270304</v>
      </c>
      <c r="AJ64" s="31">
        <f>+(Provincias!AL64-Provincias!AJ64)/Provincias!AJ64</f>
        <v>-0.12014787430683918</v>
      </c>
      <c r="AK64" s="32">
        <f>+(Provincias!AM64-Provincias!AK64)/Provincias!AK64</f>
        <v>-0.12383612662942271</v>
      </c>
      <c r="AL64" s="31">
        <f>+(Provincias!AN64-Provincias!AL64)/Provincias!AL64</f>
        <v>3.1512605042016808E-3</v>
      </c>
      <c r="AM64" s="32">
        <f>+(Provincias!AO64-Provincias!AM64)/Provincias!AM64</f>
        <v>6.376195536663124E-3</v>
      </c>
      <c r="AN64" s="31">
        <f>+(Provincias!AP64-Provincias!AN64)/Provincias!AN64</f>
        <v>-0.33821989528795809</v>
      </c>
      <c r="AO64" s="32">
        <f>+(Provincias!AQ64-Provincias!AO64)/Provincias!AO64</f>
        <v>-0.34318901795142553</v>
      </c>
    </row>
    <row r="65" spans="1:41" s="6" customFormat="1" ht="12.75" customHeight="1" thickBot="1" x14ac:dyDescent="0.25">
      <c r="A65" s="46" t="s">
        <v>37</v>
      </c>
      <c r="B65" s="54">
        <f>+(Provincias!D65-Provincias!B65)/Provincias!B65</f>
        <v>-0.24647887323943662</v>
      </c>
      <c r="C65" s="32">
        <f>+(Provincias!E65-Provincias!C65)/Provincias!C65</f>
        <v>-0.25531914893617019</v>
      </c>
      <c r="D65" s="31">
        <f>+(Provincias!F65-Provincias!D65)/Provincias!D65</f>
        <v>0.42990654205607476</v>
      </c>
      <c r="E65" s="32">
        <f>+(Provincias!G65-Provincias!E65)/Provincias!E65</f>
        <v>0.45714285714285713</v>
      </c>
      <c r="F65" s="31">
        <f>+(Provincias!H65-Provincias!F65)/Provincias!F65</f>
        <v>-7.8431372549019607E-2</v>
      </c>
      <c r="G65" s="32">
        <f>+(Provincias!I65-Provincias!G65)/Provincias!G65</f>
        <v>-8.4967320261437912E-2</v>
      </c>
      <c r="H65" s="31">
        <f>+(Provincias!J65-Provincias!H65)/Provincias!H65</f>
        <v>0.32624113475177308</v>
      </c>
      <c r="I65" s="32">
        <f>+(Provincias!K65-Provincias!I65)/Provincias!I65</f>
        <v>0.32857142857142857</v>
      </c>
      <c r="J65" s="31">
        <f>+(Provincias!L65-Provincias!J65)/Provincias!J65</f>
        <v>-5.3475935828877004E-2</v>
      </c>
      <c r="K65" s="32">
        <f>+(Provincias!M65-Provincias!K65)/Provincias!K65</f>
        <v>-5.3763440860215055E-2</v>
      </c>
      <c r="L65" s="31">
        <f>+(Provincias!N65-Provincias!L65)/Provincias!L65</f>
        <v>0.4632768361581921</v>
      </c>
      <c r="M65" s="32">
        <f>+(Provincias!O65-Provincias!M65)/Provincias!M65</f>
        <v>0.47159090909090912</v>
      </c>
      <c r="N65" s="31">
        <f>+(Provincias!P65-Provincias!N65)/Provincias!N65</f>
        <v>-0.36293436293436293</v>
      </c>
      <c r="O65" s="32">
        <f>+(Provincias!Q65-Provincias!O65)/Provincias!O65</f>
        <v>-0.36293436293436293</v>
      </c>
      <c r="P65" s="31">
        <f>+(Provincias!R65-Provincias!P65)/Provincias!P65</f>
        <v>14.072727272727272</v>
      </c>
      <c r="Q65" s="32">
        <f>+(Provincias!S65-Provincias!Q65)/Provincias!Q65</f>
        <v>13.957575757575757</v>
      </c>
      <c r="R65" s="31">
        <f>+(Provincias!T65-Provincias!R65)/Provincias!R65</f>
        <v>8.1222356252513062E-2</v>
      </c>
      <c r="S65" s="32">
        <f>+(Provincias!U65-Provincias!S65)/Provincias!S65</f>
        <v>5.4294975688816853E-2</v>
      </c>
      <c r="T65" s="31">
        <f>+(Provincias!V65-Provincias!T65)/Provincias!T65</f>
        <v>-0.49758274451468948</v>
      </c>
      <c r="U65" s="32">
        <f>+(Provincias!W65-Provincias!U65)/Provincias!U65</f>
        <v>-0.50499615680245968</v>
      </c>
      <c r="V65" s="31">
        <f>+(Provincias!X65-Provincias!V65)/Provincias!V65</f>
        <v>-0.56032568467801624</v>
      </c>
      <c r="W65" s="32">
        <f>+(Provincias!Y65-Provincias!W65)/Provincias!W65</f>
        <v>-0.56133540372670809</v>
      </c>
      <c r="X65" s="31">
        <f>+(Provincias!Z65-Provincias!X65)/Provincias!X65</f>
        <v>-0.72558922558922556</v>
      </c>
      <c r="Y65" s="32">
        <f>+(Provincias!AA65-Provincias!Y65)/Provincias!Y65</f>
        <v>-0.73451327433628322</v>
      </c>
      <c r="Z65" s="31">
        <f>+(Provincias!AB65-Provincias!Z65)/Provincias!Z65</f>
        <v>0.3987730061349693</v>
      </c>
      <c r="AA65" s="32">
        <f>+(Provincias!AC65-Provincias!AA65)/Provincias!AA65</f>
        <v>0.46</v>
      </c>
      <c r="AB65" s="31">
        <f>+(Provincias!AD65-Provincias!AB65)/Provincias!AB65</f>
        <v>-7.4561403508771926E-2</v>
      </c>
      <c r="AC65" s="32">
        <f>+(Provincias!AE65-Provincias!AC65)/Provincias!AC65</f>
        <v>-4.5662100456621002E-2</v>
      </c>
      <c r="AD65" s="31">
        <f>+(Provincias!AF65-Provincias!AD65)/Provincias!AD65</f>
        <v>-0.2132701421800948</v>
      </c>
      <c r="AE65" s="32">
        <f>+(Provincias!AG65-Provincias!AE65)/Provincias!AE65</f>
        <v>-0.21052631578947367</v>
      </c>
      <c r="AF65" s="31">
        <f>+(Provincias!AH65-Provincias!AF65)/Provincias!AF65</f>
        <v>4.2168674698795178E-2</v>
      </c>
      <c r="AG65" s="32">
        <f>+(Provincias!AI65-Provincias!AG65)/Provincias!AG65</f>
        <v>4.2424242424242427E-2</v>
      </c>
      <c r="AH65" s="31">
        <f>+(Provincias!AJ65-Provincias!AH65)/Provincias!AH65</f>
        <v>-8.6705202312138727E-2</v>
      </c>
      <c r="AI65" s="32">
        <f>+(Provincias!AK65-Provincias!AI65)/Provincias!AI65</f>
        <v>-9.3023255813953487E-2</v>
      </c>
      <c r="AJ65" s="31">
        <f>+(Provincias!AL65-Provincias!AJ65)/Provincias!AJ65</f>
        <v>-0.12658227848101267</v>
      </c>
      <c r="AK65" s="32">
        <f>+(Provincias!AM65-Provincias!AK65)/Provincias!AK65</f>
        <v>-0.12179487179487179</v>
      </c>
      <c r="AL65" s="31">
        <f>+(Provincias!AN65-Provincias!AL65)/Provincias!AL65</f>
        <v>0.28260869565217389</v>
      </c>
      <c r="AM65" s="32">
        <f>+(Provincias!AO65-Provincias!AM65)/Provincias!AM65</f>
        <v>0.27737226277372262</v>
      </c>
      <c r="AN65" s="31">
        <f>+(Provincias!AP65-Provincias!AN65)/Provincias!AN65</f>
        <v>0</v>
      </c>
      <c r="AO65" s="32">
        <f>+(Provincias!AQ65-Provincias!AO65)/Provincias!AO65</f>
        <v>5.7142857142857143E-3</v>
      </c>
    </row>
    <row r="66" spans="1:41" s="6" customFormat="1" ht="12.75" customHeight="1" thickBot="1" x14ac:dyDescent="0.25">
      <c r="A66" s="46" t="s">
        <v>114</v>
      </c>
      <c r="B66" s="54">
        <f>+(Provincias!D66-Provincias!B66)/Provincias!B66</f>
        <v>-0.11932815241915266</v>
      </c>
      <c r="C66" s="32">
        <f>+(Provincias!E66-Provincias!C66)/Provincias!C66</f>
        <v>-0.11956794775182115</v>
      </c>
      <c r="D66" s="31">
        <f>+(Provincias!F66-Provincias!D66)/Provincias!D66</f>
        <v>0.26245374323939652</v>
      </c>
      <c r="E66" s="32">
        <f>+(Provincias!G66-Provincias!E66)/Provincias!E66</f>
        <v>0.22196861626248215</v>
      </c>
      <c r="F66" s="31">
        <f>+(Provincias!H66-Provincias!F66)/Provincias!F66</f>
        <v>1.3113866967305525</v>
      </c>
      <c r="G66" s="32">
        <f>+(Provincias!I66-Provincias!G66)/Provincias!G66</f>
        <v>1.3917814615923418</v>
      </c>
      <c r="H66" s="31">
        <f>+(Provincias!J66-Provincias!H66)/Provincias!H66</f>
        <v>1.2902155887230513</v>
      </c>
      <c r="I66" s="32">
        <f>+(Provincias!K66-Provincias!I66)/Provincias!I66</f>
        <v>1.2902186645841469</v>
      </c>
      <c r="J66" s="31">
        <f>+(Provincias!L66-Provincias!J66)/Provincias!J66</f>
        <v>-0.23512373812667717</v>
      </c>
      <c r="K66" s="32">
        <f>+(Provincias!M66-Provincias!K66)/Provincias!K66</f>
        <v>-0.23613656706875238</v>
      </c>
      <c r="L66" s="31">
        <f>+(Provincias!N66-Provincias!L66)/Provincias!L66</f>
        <v>8.8155037032911956E-2</v>
      </c>
      <c r="M66" s="32">
        <f>+(Provincias!O66-Provincias!M66)/Provincias!M66</f>
        <v>8.5597901902795606E-2</v>
      </c>
      <c r="N66" s="31">
        <f>+(Provincias!P66-Provincias!N66)/Provincias!N66</f>
        <v>-8.8024564994882287E-2</v>
      </c>
      <c r="O66" s="32">
        <f>+(Provincias!Q66-Provincias!O66)/Provincias!O66</f>
        <v>-8.9334361346697505E-2</v>
      </c>
      <c r="P66" s="31">
        <f>+(Provincias!R66-Provincias!P66)/Provincias!P66</f>
        <v>0.14865319865319865</v>
      </c>
      <c r="Q66" s="32">
        <f>+(Provincias!S66-Provincias!Q66)/Provincias!Q66</f>
        <v>0.14251848507083592</v>
      </c>
      <c r="R66" s="31">
        <f>+(Provincias!T66-Provincias!R66)/Provincias!R66</f>
        <v>-0.17548487957398995</v>
      </c>
      <c r="S66" s="32">
        <f>+(Provincias!U66-Provincias!S66)/Provincias!S66</f>
        <v>-0.18669103843493726</v>
      </c>
      <c r="T66" s="31">
        <f>+(Provincias!V66-Provincias!T66)/Provincias!T66</f>
        <v>-0.31907329501688686</v>
      </c>
      <c r="U66" s="32">
        <f>+(Provincias!W66-Provincias!U66)/Provincias!U66</f>
        <v>-0.32096215756544982</v>
      </c>
      <c r="V66" s="31">
        <f>+(Provincias!X66-Provincias!V66)/Provincias!V66</f>
        <v>-0.44631047685346326</v>
      </c>
      <c r="W66" s="32">
        <f>+(Provincias!Y66-Provincias!W66)/Provincias!W66</f>
        <v>-0.44825118525807317</v>
      </c>
      <c r="X66" s="31">
        <f>+(Provincias!Z66-Provincias!X66)/Provincias!X66</f>
        <v>-0.73628791450573627</v>
      </c>
      <c r="Y66" s="32">
        <f>+(Provincias!AA66-Provincias!Y66)/Provincias!Y66</f>
        <v>-0.74886511024643321</v>
      </c>
      <c r="Z66" s="31">
        <f>+(Provincias!AB66-Provincias!Z66)/Provincias!Z66</f>
        <v>-4.4100119189511323E-2</v>
      </c>
      <c r="AA66" s="32">
        <f>+(Provincias!AC66-Provincias!AA66)/Provincias!AA66</f>
        <v>-6.2621045836023237E-2</v>
      </c>
      <c r="AB66" s="31">
        <f>+(Provincias!AD66-Provincias!AB66)/Provincias!AB66</f>
        <v>-0.1327930174563591</v>
      </c>
      <c r="AC66" s="32">
        <f>+(Provincias!AE66-Provincias!AC66)/Provincias!AC66</f>
        <v>-0.12190082644628099</v>
      </c>
      <c r="AD66" s="31">
        <f>+(Provincias!AF66-Provincias!AD66)/Provincias!AD66</f>
        <v>-0.35873472322070454</v>
      </c>
      <c r="AE66" s="32">
        <f>+(Provincias!AG66-Provincias!AE66)/Provincias!AE66</f>
        <v>-0.32078431372549021</v>
      </c>
      <c r="AF66" s="31">
        <f>+(Provincias!AH66-Provincias!AF66)/Provincias!AF66</f>
        <v>0.87219730941704032</v>
      </c>
      <c r="AG66" s="32">
        <f>+(Provincias!AI66-Provincias!AG66)/Provincias!AG66</f>
        <v>0.86951501154734412</v>
      </c>
      <c r="AH66" s="31">
        <f>+(Provincias!AJ66-Provincias!AH66)/Provincias!AH66</f>
        <v>0.18383233532934132</v>
      </c>
      <c r="AI66" s="32">
        <f>+(Provincias!AK66-Provincias!AI66)/Provincias!AI66</f>
        <v>0.20444718962322422</v>
      </c>
      <c r="AJ66" s="31">
        <f>+(Provincias!AL66-Provincias!AJ66)/Provincias!AJ66</f>
        <v>-9.6105209914011128E-2</v>
      </c>
      <c r="AK66" s="32">
        <f>+(Provincias!AM66-Provincias!AK66)/Provincias!AK66</f>
        <v>-9.4358974358974362E-2</v>
      </c>
      <c r="AL66" s="31">
        <f>+(Provincias!AN66-Provincias!AL66)/Provincias!AL66</f>
        <v>7.3866815892557364E-2</v>
      </c>
      <c r="AM66" s="32">
        <f>+(Provincias!AO66-Provincias!AM66)/Provincias!AM66</f>
        <v>7.9275198187995471E-2</v>
      </c>
      <c r="AN66" s="31">
        <f>+(Provincias!AP66-Provincias!AN66)/Provincias!AN66</f>
        <v>-1.7196456487754037E-2</v>
      </c>
      <c r="AO66" s="32">
        <f>+(Provincias!AQ66-Provincias!AO66)/Provincias!AO66</f>
        <v>-1.6264428121720881E-2</v>
      </c>
    </row>
    <row r="67" spans="1:41" s="6" customFormat="1" ht="12.75" customHeight="1" thickBot="1" x14ac:dyDescent="0.25">
      <c r="A67" s="46" t="s">
        <v>39</v>
      </c>
      <c r="B67" s="54">
        <f>+(Provincias!D67-Provincias!B67)/Provincias!B67</f>
        <v>0.6785714285714286</v>
      </c>
      <c r="C67" s="32">
        <f>+(Provincias!E67-Provincias!C67)/Provincias!C67</f>
        <v>0.6428571428571429</v>
      </c>
      <c r="D67" s="31">
        <f>+(Provincias!F67-Provincias!D67)/Provincias!D67</f>
        <v>0.42553191489361702</v>
      </c>
      <c r="E67" s="32">
        <f>+(Provincias!G67-Provincias!E67)/Provincias!E67</f>
        <v>0.39130434782608697</v>
      </c>
      <c r="F67" s="31">
        <f>+(Provincias!H67-Provincias!F67)/Provincias!F67</f>
        <v>0.11940298507462686</v>
      </c>
      <c r="G67" s="32">
        <f>+(Provincias!I67-Provincias!G67)/Provincias!G67</f>
        <v>0.171875</v>
      </c>
      <c r="H67" s="31">
        <f>+(Provincias!J67-Provincias!H67)/Provincias!H67</f>
        <v>0.48</v>
      </c>
      <c r="I67" s="32">
        <f>+(Provincias!K67-Provincias!I67)/Provincias!I67</f>
        <v>0.48</v>
      </c>
      <c r="J67" s="31">
        <f>+(Provincias!L67-Provincias!J67)/Provincias!J67</f>
        <v>-9.90990990990991E-2</v>
      </c>
      <c r="K67" s="32">
        <f>+(Provincias!M67-Provincias!K67)/Provincias!K67</f>
        <v>-9.90990990990991E-2</v>
      </c>
      <c r="L67" s="31">
        <f>+(Provincias!N67-Provincias!L67)/Provincias!L67</f>
        <v>0.19</v>
      </c>
      <c r="M67" s="32">
        <f>+(Provincias!O67-Provincias!M67)/Provincias!M67</f>
        <v>0.19</v>
      </c>
      <c r="N67" s="31">
        <f>+(Provincias!P67-Provincias!N67)/Provincias!N67</f>
        <v>-0.24369747899159663</v>
      </c>
      <c r="O67" s="32">
        <f>+(Provincias!Q67-Provincias!O67)/Provincias!O67</f>
        <v>-0.24369747899159663</v>
      </c>
      <c r="P67" s="31">
        <f>+(Provincias!R67-Provincias!P67)/Provincias!P67</f>
        <v>6.7555555555555555</v>
      </c>
      <c r="Q67" s="32">
        <f>+(Provincias!S67-Provincias!Q67)/Provincias!Q67</f>
        <v>6.7111111111111112</v>
      </c>
      <c r="R67" s="31">
        <f>+(Provincias!T67-Provincias!R67)/Provincias!R67</f>
        <v>0.30945558739255014</v>
      </c>
      <c r="S67" s="32">
        <f>+(Provincias!U67-Provincias!S67)/Provincias!S67</f>
        <v>0.28962536023054752</v>
      </c>
      <c r="T67" s="31">
        <f>+(Provincias!V67-Provincias!T67)/Provincias!T67</f>
        <v>-0.59846827133479208</v>
      </c>
      <c r="U67" s="32">
        <f>+(Provincias!W67-Provincias!U67)/Provincias!U67</f>
        <v>-0.60558659217877098</v>
      </c>
      <c r="V67" s="31">
        <f>+(Provincias!X67-Provincias!V67)/Provincias!V67</f>
        <v>-0.61035422343324253</v>
      </c>
      <c r="W67" s="32">
        <f>+(Provincias!Y67-Provincias!W67)/Provincias!W67</f>
        <v>-0.60906515580736542</v>
      </c>
      <c r="X67" s="31">
        <f>+(Provincias!Z67-Provincias!X67)/Provincias!X67</f>
        <v>-0.63636363636363635</v>
      </c>
      <c r="Y67" s="32">
        <f>+(Provincias!AA67-Provincias!Y67)/Provincias!Y67</f>
        <v>-0.66666666666666663</v>
      </c>
      <c r="Z67" s="31">
        <f>+(Provincias!AB67-Provincias!Z67)/Provincias!Z67</f>
        <v>0.17307692307692307</v>
      </c>
      <c r="AA67" s="32">
        <f>+(Provincias!AC67-Provincias!AA67)/Provincias!AA67</f>
        <v>0.2391304347826087</v>
      </c>
      <c r="AB67" s="31">
        <f>+(Provincias!AD67-Provincias!AB67)/Provincias!AB67</f>
        <v>-0.16393442622950818</v>
      </c>
      <c r="AC67" s="32">
        <f>+(Provincias!AE67-Provincias!AC67)/Provincias!AC67</f>
        <v>-0.14035087719298245</v>
      </c>
      <c r="AD67" s="31">
        <f>+(Provincias!AF67-Provincias!AD67)/Provincias!AD67</f>
        <v>-9.8039215686274508E-2</v>
      </c>
      <c r="AE67" s="32">
        <f>+(Provincias!AG67-Provincias!AE67)/Provincias!AE67</f>
        <v>-6.1224489795918366E-2</v>
      </c>
      <c r="AF67" s="31">
        <f>+(Provincias!AH67-Provincias!AF67)/Provincias!AF67</f>
        <v>2.1739130434782608E-2</v>
      </c>
      <c r="AG67" s="32">
        <f>+(Provincias!AI67-Provincias!AG67)/Provincias!AG67</f>
        <v>0</v>
      </c>
      <c r="AH67" s="31">
        <f>+(Provincias!AJ67-Provincias!AH67)/Provincias!AH67</f>
        <v>-0.1276595744680851</v>
      </c>
      <c r="AI67" s="32">
        <f>+(Provincias!AK67-Provincias!AI67)/Provincias!AI67</f>
        <v>-0.10869565217391304</v>
      </c>
      <c r="AJ67" s="31">
        <f>+(Provincias!AL67-Provincias!AJ67)/Provincias!AJ67</f>
        <v>-0.12195121951219512</v>
      </c>
      <c r="AK67" s="32">
        <f>+(Provincias!AM67-Provincias!AK67)/Provincias!AK67</f>
        <v>-0.12195121951219512</v>
      </c>
      <c r="AL67" s="31">
        <f>+(Provincias!AN67-Provincias!AL67)/Provincias!AL67</f>
        <v>0.3611111111111111</v>
      </c>
      <c r="AM67" s="32">
        <f>+(Provincias!AO67-Provincias!AM67)/Provincias!AM67</f>
        <v>0.33333333333333331</v>
      </c>
      <c r="AN67" s="31">
        <f>+(Provincias!AP67-Provincias!AN67)/Provincias!AN67</f>
        <v>-0.20408163265306123</v>
      </c>
      <c r="AO67" s="32">
        <f>+(Provincias!AQ67-Provincias!AO67)/Provincias!AO67</f>
        <v>-0.20833333333333334</v>
      </c>
    </row>
    <row r="68" spans="1:41" s="6" customFormat="1" ht="12.75" customHeight="1" thickBot="1" x14ac:dyDescent="0.25">
      <c r="A68" s="46" t="s">
        <v>40</v>
      </c>
      <c r="B68" s="54">
        <f>+(Provincias!D68-Provincias!B68)/Provincias!B68</f>
        <v>0.31537242472266241</v>
      </c>
      <c r="C68" s="32">
        <f>+(Provincias!E68-Provincias!C68)/Provincias!C68</f>
        <v>0.35737704918032787</v>
      </c>
      <c r="D68" s="31">
        <f>+(Provincias!F68-Provincias!D68)/Provincias!D68</f>
        <v>0.12409638554216867</v>
      </c>
      <c r="E68" s="32">
        <f>+(Provincias!G68-Provincias!E68)/Provincias!E68</f>
        <v>0.11714975845410629</v>
      </c>
      <c r="F68" s="31">
        <f>+(Provincias!H68-Provincias!F68)/Provincias!F68</f>
        <v>1.45016077170418</v>
      </c>
      <c r="G68" s="32">
        <f>+(Provincias!I68-Provincias!G68)/Provincias!G68</f>
        <v>1.4194594594594594</v>
      </c>
      <c r="H68" s="31">
        <f>+(Provincias!J68-Provincias!H68)/Provincias!H68</f>
        <v>0.57261592300962383</v>
      </c>
      <c r="I68" s="32">
        <f>+(Provincias!K68-Provincias!I68)/Provincias!I68</f>
        <v>0.59472743521000893</v>
      </c>
      <c r="J68" s="31">
        <f>+(Provincias!L68-Provincias!J68)/Provincias!J68</f>
        <v>-0.19304589707927677</v>
      </c>
      <c r="K68" s="32">
        <f>+(Provincias!M68-Provincias!K68)/Provincias!K68</f>
        <v>-0.19445222751471</v>
      </c>
      <c r="L68" s="31">
        <f>+(Provincias!N68-Provincias!L68)/Provincias!L68</f>
        <v>2.0682523267838678E-3</v>
      </c>
      <c r="M68" s="32">
        <f>+(Provincias!O68-Provincias!M68)/Provincias!M68</f>
        <v>0</v>
      </c>
      <c r="N68" s="31">
        <f>+(Provincias!P68-Provincias!N68)/Provincias!N68</f>
        <v>9.4599243206054354E-2</v>
      </c>
      <c r="O68" s="32">
        <f>+(Provincias!Q68-Provincias!O68)/Provincias!O68</f>
        <v>9.913043478260869E-2</v>
      </c>
      <c r="P68" s="31">
        <f>+(Provincias!R68-Provincias!P68)/Provincias!P68</f>
        <v>0.95663104965430545</v>
      </c>
      <c r="Q68" s="32">
        <f>+(Provincias!S68-Provincias!Q68)/Provincias!Q68</f>
        <v>0.94525316455696207</v>
      </c>
      <c r="R68" s="31">
        <f>+(Provincias!T68-Provincias!R68)/Provincias!R68</f>
        <v>-5.4770318021201414E-2</v>
      </c>
      <c r="S68" s="32">
        <f>+(Provincias!U68-Provincias!S68)/Provincias!S68</f>
        <v>-7.1416951358386202E-2</v>
      </c>
      <c r="T68" s="31">
        <f>+(Provincias!V68-Provincias!T68)/Provincias!T68</f>
        <v>-0.4</v>
      </c>
      <c r="U68" s="32">
        <f>+(Provincias!W68-Provincias!U68)/Provincias!U68</f>
        <v>-0.40925017519271201</v>
      </c>
      <c r="V68" s="31">
        <f>+(Provincias!X68-Provincias!V68)/Provincias!V68</f>
        <v>-0.394505805720759</v>
      </c>
      <c r="W68" s="32">
        <f>+(Provincias!Y68-Provincias!W68)/Provincias!W68</f>
        <v>-0.38137603795966785</v>
      </c>
      <c r="X68" s="31">
        <f>+(Provincias!Z68-Provincias!X68)/Provincias!X68</f>
        <v>-0.6758652946679139</v>
      </c>
      <c r="Y68" s="32">
        <f>+(Provincias!AA68-Provincias!Y68)/Provincias!Y68</f>
        <v>-0.67449664429530198</v>
      </c>
      <c r="Z68" s="31">
        <f>+(Provincias!AB68-Provincias!Z68)/Provincias!Z68</f>
        <v>4.6176046176046176E-2</v>
      </c>
      <c r="AA68" s="32">
        <f>+(Provincias!AC68-Provincias!AA68)/Provincias!AA68</f>
        <v>5.8910162002945507E-2</v>
      </c>
      <c r="AB68" s="31">
        <f>+(Provincias!AD68-Provincias!AB68)/Provincias!AB68</f>
        <v>0.16</v>
      </c>
      <c r="AC68" s="32">
        <f>+(Provincias!AE68-Provincias!AC68)/Provincias!AC68</f>
        <v>0.15299026425591097</v>
      </c>
      <c r="AD68" s="31">
        <f>+(Provincias!AF68-Provincias!AD68)/Provincias!AD68</f>
        <v>-0.19381688466111771</v>
      </c>
      <c r="AE68" s="32">
        <f>+(Provincias!AG68-Provincias!AE68)/Provincias!AE68</f>
        <v>-0.19059107358262967</v>
      </c>
      <c r="AF68" s="31">
        <f>+(Provincias!AH68-Provincias!AF68)/Provincias!AF68</f>
        <v>6.3421828908554578E-2</v>
      </c>
      <c r="AG68" s="32">
        <f>+(Provincias!AI68-Provincias!AG68)/Provincias!AG68</f>
        <v>6.5573770491803282E-2</v>
      </c>
      <c r="AH68" s="31">
        <f>+(Provincias!AJ68-Provincias!AH68)/Provincias!AH68</f>
        <v>-7.6282940360610257E-2</v>
      </c>
      <c r="AI68" s="32">
        <f>+(Provincias!AK68-Provincias!AI68)/Provincias!AI68</f>
        <v>-7.1328671328671323E-2</v>
      </c>
      <c r="AJ68" s="31">
        <f>+(Provincias!AL68-Provincias!AJ68)/Provincias!AJ68</f>
        <v>8.408408408408409E-2</v>
      </c>
      <c r="AK68" s="32">
        <f>+(Provincias!AM68-Provincias!AK68)/Provincias!AK68</f>
        <v>8.1325301204819275E-2</v>
      </c>
      <c r="AL68" s="31">
        <f>+(Provincias!AN68-Provincias!AL68)/Provincias!AL68</f>
        <v>-4.1551246537396124E-3</v>
      </c>
      <c r="AM68" s="32">
        <f>+(Provincias!AO68-Provincias!AM68)/Provincias!AM68</f>
        <v>-5.5710306406685237E-3</v>
      </c>
      <c r="AN68" s="31">
        <f>+(Provincias!AP68-Provincias!AN68)/Provincias!AN68</f>
        <v>-0.13630041724617525</v>
      </c>
      <c r="AO68" s="32">
        <f>+(Provincias!AQ68-Provincias!AO68)/Provincias!AO68</f>
        <v>-0.13445378151260504</v>
      </c>
    </row>
    <row r="69" spans="1:41" s="6" customFormat="1" ht="12.75" customHeight="1" thickBot="1" x14ac:dyDescent="0.25">
      <c r="A69" s="46" t="s">
        <v>41</v>
      </c>
      <c r="B69" s="54">
        <f>+(Provincias!D69-Provincias!B69)/Provincias!B69</f>
        <v>0.21428571428571427</v>
      </c>
      <c r="C69" s="32">
        <f>+(Provincias!E69-Provincias!C69)/Provincias!C69</f>
        <v>0.21428571428571427</v>
      </c>
      <c r="D69" s="31">
        <f>+(Provincias!F69-Provincias!D69)/Provincias!D69</f>
        <v>-0.17647058823529413</v>
      </c>
      <c r="E69" s="32">
        <f>+(Provincias!G69-Provincias!E69)/Provincias!E69</f>
        <v>-0.17647058823529413</v>
      </c>
      <c r="F69" s="31">
        <f>+(Provincias!H69-Provincias!F69)/Provincias!F69</f>
        <v>7.1428571428571425E-2</v>
      </c>
      <c r="G69" s="32">
        <f>+(Provincias!I69-Provincias!G69)/Provincias!G69</f>
        <v>7.1428571428571425E-2</v>
      </c>
      <c r="H69" s="31">
        <f>+(Provincias!J69-Provincias!H69)/Provincias!H69</f>
        <v>-0.93333333333333335</v>
      </c>
      <c r="I69" s="32">
        <f>+(Provincias!K69-Provincias!I69)/Provincias!I69</f>
        <v>-0.93333333333333335</v>
      </c>
      <c r="J69" s="31">
        <f>+(Provincias!L69-Provincias!J69)/Provincias!J69</f>
        <v>5</v>
      </c>
      <c r="K69" s="32">
        <f>+(Provincias!M69-Provincias!K69)/Provincias!K69</f>
        <v>5</v>
      </c>
      <c r="L69" s="31">
        <f>+(Provincias!N69-Provincias!L69)/Provincias!L69</f>
        <v>-0.66666666666666663</v>
      </c>
      <c r="M69" s="32">
        <f>+(Provincias!O69-Provincias!M69)/Provincias!M69</f>
        <v>-0.66666666666666663</v>
      </c>
      <c r="N69" s="31">
        <f>+(Provincias!P69-Provincias!N69)/Provincias!N69</f>
        <v>1</v>
      </c>
      <c r="O69" s="32">
        <f>+(Provincias!Q69-Provincias!O69)/Provincias!O69</f>
        <v>1</v>
      </c>
      <c r="P69" s="31">
        <f>+(Provincias!R69-Provincias!P69)/Provincias!P69</f>
        <v>57</v>
      </c>
      <c r="Q69" s="32">
        <f>+(Provincias!S69-Provincias!Q69)/Provincias!Q69</f>
        <v>55.75</v>
      </c>
      <c r="R69" s="31">
        <f>+(Provincias!T69-Provincias!R69)/Provincias!R69</f>
        <v>-0.2413793103448276</v>
      </c>
      <c r="S69" s="32">
        <f>+(Provincias!U69-Provincias!S69)/Provincias!S69</f>
        <v>-0.23348017621145375</v>
      </c>
      <c r="T69" s="31">
        <f>+(Provincias!V69-Provincias!T69)/Provincias!T69</f>
        <v>-0.35795454545454547</v>
      </c>
      <c r="U69" s="32">
        <f>+(Provincias!W69-Provincias!U69)/Provincias!U69</f>
        <v>-0.42528735632183906</v>
      </c>
      <c r="V69" s="31">
        <f>+(Provincias!X69-Provincias!V69)/Provincias!V69</f>
        <v>-0.53097345132743368</v>
      </c>
      <c r="W69" s="32">
        <f>+(Provincias!Y69-Provincias!W69)/Provincias!W69</f>
        <v>-0.47</v>
      </c>
      <c r="X69" s="31">
        <f>+(Provincias!Z69-Provincias!X69)/Provincias!X69</f>
        <v>-0.73584905660377353</v>
      </c>
      <c r="Y69" s="32">
        <f>+(Provincias!AA69-Provincias!Y69)/Provincias!Y69</f>
        <v>-0.75471698113207553</v>
      </c>
      <c r="Z69" s="31">
        <f>+(Provincias!AB69-Provincias!Z69)/Provincias!Z69</f>
        <v>7.1428571428571425E-2</v>
      </c>
      <c r="AA69" s="32">
        <f>+(Provincias!AC69-Provincias!AA69)/Provincias!AA69</f>
        <v>0.15384615384615385</v>
      </c>
      <c r="AB69" s="31">
        <f>+(Provincias!AD69-Provincias!AB69)/Provincias!AB69</f>
        <v>-0.13333333333333333</v>
      </c>
      <c r="AC69" s="32">
        <f>+(Provincias!AE69-Provincias!AC69)/Provincias!AC69</f>
        <v>-0.13333333333333333</v>
      </c>
      <c r="AD69" s="31">
        <f>+(Provincias!AF69-Provincias!AD69)/Provincias!AD69</f>
        <v>7.6923076923076927E-2</v>
      </c>
      <c r="AE69" s="32">
        <f>+(Provincias!AG69-Provincias!AE69)/Provincias!AE69</f>
        <v>7.6923076923076927E-2</v>
      </c>
      <c r="AF69" s="31">
        <f>+(Provincias!AH69-Provincias!AF69)/Provincias!AF69</f>
        <v>0.21428571428571427</v>
      </c>
      <c r="AG69" s="32">
        <f>+(Provincias!AI69-Provincias!AG69)/Provincias!AG69</f>
        <v>0.21428571428571427</v>
      </c>
      <c r="AH69" s="31">
        <f>+(Provincias!AJ69-Provincias!AH69)/Provincias!AH69</f>
        <v>5.8823529411764705E-2</v>
      </c>
      <c r="AI69" s="32">
        <f>+(Provincias!AK69-Provincias!AI69)/Provincias!AI69</f>
        <v>5.8823529411764705E-2</v>
      </c>
      <c r="AJ69" s="31">
        <f>+(Provincias!AL69-Provincias!AJ69)/Provincias!AJ69</f>
        <v>-0.33333333333333331</v>
      </c>
      <c r="AK69" s="32">
        <f>+(Provincias!AM69-Provincias!AK69)/Provincias!AK69</f>
        <v>-0.33333333333333331</v>
      </c>
      <c r="AL69" s="31">
        <f>+(Provincias!AN69-Provincias!AL69)/Provincias!AL69</f>
        <v>-0.16666666666666666</v>
      </c>
      <c r="AM69" s="32">
        <f>+(Provincias!AO69-Provincias!AM69)/Provincias!AM69</f>
        <v>-0.16666666666666666</v>
      </c>
      <c r="AN69" s="31">
        <f>+(Provincias!AP69-Provincias!AN69)/Provincias!AN69</f>
        <v>-0.1</v>
      </c>
      <c r="AO69" s="32">
        <f>+(Provincias!AQ69-Provincias!AO69)/Provincias!AO69</f>
        <v>-0.1</v>
      </c>
    </row>
    <row r="70" spans="1:41" s="6" customFormat="1" ht="12.75" customHeight="1" thickBot="1" x14ac:dyDescent="0.25">
      <c r="A70" s="47" t="s">
        <v>42</v>
      </c>
      <c r="B70" s="55">
        <f>+(Provincias!D70-Provincias!B70)/Provincias!B70</f>
        <v>1</v>
      </c>
      <c r="C70" s="34">
        <f>+(Provincias!E70-Provincias!C70)/Provincias!C70</f>
        <v>1</v>
      </c>
      <c r="D70" s="35">
        <f>+(Provincias!F70-Provincias!D70)/Provincias!D70</f>
        <v>-0.16666666666666666</v>
      </c>
      <c r="E70" s="36">
        <f>+(Provincias!G70-Provincias!E70)/Provincias!E70</f>
        <v>-0.16666666666666666</v>
      </c>
      <c r="F70" s="33">
        <f>+(Provincias!H70-Provincias!F70)/Provincias!F70</f>
        <v>1.6</v>
      </c>
      <c r="G70" s="34">
        <f>+(Provincias!I70-Provincias!G70)/Provincias!G70</f>
        <v>1.6</v>
      </c>
      <c r="H70" s="35">
        <f>+(Provincias!J70-Provincias!H70)/Provincias!H70</f>
        <v>-0.46153846153846156</v>
      </c>
      <c r="I70" s="36">
        <f>+(Provincias!K70-Provincias!I70)/Provincias!I70</f>
        <v>-0.46153846153846156</v>
      </c>
      <c r="J70" s="33">
        <f>+(Provincias!L70-Provincias!J70)/Provincias!J70</f>
        <v>-0.2857142857142857</v>
      </c>
      <c r="K70" s="34">
        <f>+(Provincias!M70-Provincias!K70)/Provincias!K70</f>
        <v>-0.2857142857142857</v>
      </c>
      <c r="L70" s="35">
        <f>+(Provincias!N70-Provincias!L70)/Provincias!L70</f>
        <v>-0.4</v>
      </c>
      <c r="M70" s="36">
        <f>+(Provincias!O70-Provincias!M70)/Provincias!M70</f>
        <v>-0.4</v>
      </c>
      <c r="N70" s="33">
        <f>+(Provincias!P70-Provincias!N70)/Provincias!N70</f>
        <v>0</v>
      </c>
      <c r="O70" s="34">
        <f>+(Provincias!Q70-Provincias!O70)/Provincias!O70</f>
        <v>0</v>
      </c>
      <c r="P70" s="35">
        <f>+(Provincias!R70-Provincias!P70)/Provincias!P70</f>
        <v>59</v>
      </c>
      <c r="Q70" s="36">
        <f>+(Provincias!S70-Provincias!Q70)/Provincias!Q70</f>
        <v>57</v>
      </c>
      <c r="R70" s="33">
        <f>+(Provincias!T70-Provincias!R70)/Provincias!R70</f>
        <v>0</v>
      </c>
      <c r="S70" s="34">
        <f>+(Provincias!U70-Provincias!S70)/Provincias!S70</f>
        <v>5.7471264367816091E-3</v>
      </c>
      <c r="T70" s="35">
        <f>+(Provincias!V70-Provincias!T70)/Provincias!T70</f>
        <v>-0.56666666666666665</v>
      </c>
      <c r="U70" s="36">
        <f>+(Provincias!W70-Provincias!U70)/Provincias!U70</f>
        <v>-0.57714285714285718</v>
      </c>
      <c r="V70" s="33">
        <f>+(Provincias!X70-Provincias!V70)/Provincias!V70</f>
        <v>-0.34615384615384615</v>
      </c>
      <c r="W70" s="34">
        <f>+(Provincias!Y70-Provincias!W70)/Provincias!W70</f>
        <v>-0.32432432432432434</v>
      </c>
      <c r="X70" s="35">
        <f>+(Provincias!Z70-Provincias!X70)/Provincias!X70</f>
        <v>-0.70588235294117652</v>
      </c>
      <c r="Y70" s="36">
        <f>+(Provincias!AA70-Provincias!Y70)/Provincias!Y70</f>
        <v>-0.7</v>
      </c>
      <c r="Z70" s="33">
        <f>+(Provincias!AB70-Provincias!Z70)/Provincias!Z70</f>
        <v>-0.13333333333333333</v>
      </c>
      <c r="AA70" s="34">
        <f>+(Provincias!AC70-Provincias!AA70)/Provincias!AA70</f>
        <v>-0.13333333333333333</v>
      </c>
      <c r="AB70" s="35">
        <f>+(Provincias!AD70-Provincias!AB70)/Provincias!AB70</f>
        <v>0</v>
      </c>
      <c r="AC70" s="36">
        <f>+(Provincias!AE70-Provincias!AC70)/Provincias!AC70</f>
        <v>-7.6923076923076927E-2</v>
      </c>
      <c r="AD70" s="33">
        <f>+(Provincias!AF70-Provincias!AD70)/Provincias!AD70</f>
        <v>0</v>
      </c>
      <c r="AE70" s="34">
        <f>+(Provincias!AG70-Provincias!AE70)/Provincias!AE70</f>
        <v>8.3333333333333329E-2</v>
      </c>
      <c r="AF70" s="35">
        <f>+(Provincias!AH70-Provincias!AF70)/Provincias!AF70</f>
        <v>-0.38461538461538464</v>
      </c>
      <c r="AG70" s="36">
        <f>+(Provincias!AI70-Provincias!AG70)/Provincias!AG70</f>
        <v>-0.46153846153846156</v>
      </c>
      <c r="AH70" s="35">
        <f>+(Provincias!AJ70-Provincias!AH70)/Provincias!AH70</f>
        <v>-0.125</v>
      </c>
      <c r="AI70" s="36">
        <f>+(Provincias!AK70-Provincias!AI70)/Provincias!AI70</f>
        <v>0</v>
      </c>
      <c r="AJ70" s="35">
        <f>+(Provincias!AL70-Provincias!AJ70)/Provincias!AJ70</f>
        <v>0.14285714285714285</v>
      </c>
      <c r="AK70" s="36">
        <f>+(Provincias!AM70-Provincias!AK70)/Provincias!AK70</f>
        <v>0</v>
      </c>
      <c r="AL70" s="35">
        <f>+(Provincias!AN70-Provincias!AL70)/Provincias!AL70</f>
        <v>0.125</v>
      </c>
      <c r="AM70" s="36">
        <f>+(Provincias!AO70-Provincias!AM70)/Provincias!AM70</f>
        <v>0.2857142857142857</v>
      </c>
      <c r="AN70" s="35">
        <f>+(Provincias!AP70-Provincias!AN70)/Provincias!AN70</f>
        <v>-0.33333333333333331</v>
      </c>
      <c r="AO70" s="36">
        <f>+(Provincias!AQ70-Provincias!AO70)/Provincias!AO70</f>
        <v>-0.33333333333333331</v>
      </c>
    </row>
    <row r="71" spans="1:41" s="6" customFormat="1" ht="22.5" customHeight="1" thickBot="1" x14ac:dyDescent="0.25">
      <c r="A71" s="57" t="s">
        <v>43</v>
      </c>
      <c r="B71" s="28">
        <f>+(Provincias!D71-Provincias!B71)/Provincias!B71</f>
        <v>8.3405253490893796E-2</v>
      </c>
      <c r="C71" s="37">
        <f>+(Provincias!E71-Provincias!C71)/Provincias!C71</f>
        <v>8.744464820861475E-2</v>
      </c>
      <c r="D71" s="28">
        <f>+(Provincias!F71-Provincias!D71)/Provincias!D71</f>
        <v>0.19984476490052699</v>
      </c>
      <c r="E71" s="37">
        <f>+(Provincias!G71-Provincias!E71)/Provincias!E71</f>
        <v>0.19488318525830867</v>
      </c>
      <c r="F71" s="28">
        <f>+(Provincias!H71-Provincias!F71)/Provincias!F71</f>
        <v>0.94509890708522015</v>
      </c>
      <c r="G71" s="37">
        <f>+(Provincias!I71-Provincias!G71)/Provincias!G71</f>
        <v>0.9524612736660929</v>
      </c>
      <c r="H71" s="28">
        <f>+(Provincias!J71-Provincias!H71)/Provincias!H71</f>
        <v>0.6227168100543502</v>
      </c>
      <c r="I71" s="37">
        <f>+(Provincias!K71-Provincias!I71)/Provincias!I71</f>
        <v>0.62858125143250054</v>
      </c>
      <c r="J71" s="28">
        <f>+(Provincias!L71-Provincias!J71)/Provincias!J71</f>
        <v>-6.4306132355320636E-2</v>
      </c>
      <c r="K71" s="37">
        <f>+(Provincias!M71-Provincias!K71)/Provincias!K71</f>
        <v>-6.7412567729223841E-2</v>
      </c>
      <c r="L71" s="28">
        <f>+(Provincias!N71-Provincias!L71)/Provincias!L71</f>
        <v>-4.765774957201404E-2</v>
      </c>
      <c r="M71" s="37">
        <f>+(Provincias!O71-Provincias!M71)/Provincias!M71</f>
        <v>-4.5342418842758386E-2</v>
      </c>
      <c r="N71" s="28">
        <f>+(Provincias!P71-Provincias!N71)/Provincias!N71</f>
        <v>4.6792439126250612E-2</v>
      </c>
      <c r="O71" s="37">
        <f>+(Provincias!Q71-Provincias!O71)/Provincias!O71</f>
        <v>4.4516862540051196E-2</v>
      </c>
      <c r="P71" s="28">
        <f>+(Provincias!R71-Provincias!P71)/Provincias!P71</f>
        <v>0.85568661462850537</v>
      </c>
      <c r="Q71" s="37">
        <f>+(Provincias!S71-Provincias!Q71)/Provincias!Q71</f>
        <v>0.84247871058620827</v>
      </c>
      <c r="R71" s="28">
        <f>+(Provincias!T71-Provincias!R71)/Provincias!R71</f>
        <v>-5.1489214528527047E-2</v>
      </c>
      <c r="S71" s="37">
        <f>+(Provincias!U71-Provincias!S71)/Provincias!S71</f>
        <v>-6.0407031111785074E-2</v>
      </c>
      <c r="T71" s="28">
        <f>+(Provincias!V71-Provincias!T71)/Provincias!T71</f>
        <v>-0.29500091979396614</v>
      </c>
      <c r="U71" s="37">
        <f>+(Provincias!W71-Provincias!U71)/Provincias!U71</f>
        <v>-0.30630936570112471</v>
      </c>
      <c r="V71" s="28">
        <f>+(Provincias!X71-Provincias!V71)/Provincias!V71</f>
        <v>-0.41728599851826309</v>
      </c>
      <c r="W71" s="37">
        <f>+(Provincias!Y71-Provincias!W71)/Provincias!W71</f>
        <v>-0.43068332735539033</v>
      </c>
      <c r="X71" s="28">
        <f>+(Provincias!Z71-Provincias!X71)/Provincias!X71</f>
        <v>-0.65794271458043463</v>
      </c>
      <c r="Y71" s="37">
        <f>+(Provincias!AA71-Provincias!Y71)/Provincias!Y71</f>
        <v>-0.67597779631868415</v>
      </c>
      <c r="Z71" s="28">
        <f>+(Provincias!AB71-Provincias!Z71)/Provincias!Z71</f>
        <v>5.1195736026369308E-2</v>
      </c>
      <c r="AA71" s="37">
        <f>+(Provincias!AC71-Provincias!AA71)/Provincias!AA71</f>
        <v>-1.9390945637037232E-2</v>
      </c>
      <c r="AB71" s="28">
        <f>+(Provincias!AD71-Provincias!AB71)/Provincias!AB71</f>
        <v>4.4899593034892257E-2</v>
      </c>
      <c r="AC71" s="37">
        <f>+(Provincias!AE71-Provincias!AC71)/Provincias!AC71</f>
        <v>0.21355269151416092</v>
      </c>
      <c r="AD71" s="28">
        <f>+(Provincias!AF71-Provincias!AD71)/Provincias!AD71</f>
        <v>-9.79653513812625E-2</v>
      </c>
      <c r="AE71" s="37">
        <f>+(Provincias!AG71-Provincias!AE71)/Provincias!AE71</f>
        <v>-0.10529685809542735</v>
      </c>
      <c r="AF71" s="28">
        <f>+(Provincias!AH71-Provincias!AF71)/Provincias!AF71</f>
        <v>0.20909326852747565</v>
      </c>
      <c r="AG71" s="37">
        <f>+(Provincias!AI71-Provincias!AG71)/Provincias!AG71</f>
        <v>0.23402102561571492</v>
      </c>
      <c r="AH71" s="28">
        <f>+(Provincias!AJ71-Provincias!AH71)/Provincias!AH71</f>
        <v>-9.1755293199336521E-2</v>
      </c>
      <c r="AI71" s="37">
        <f>+(Provincias!AK71-Provincias!AI71)/Provincias!AI71</f>
        <v>-8.4811518848115192E-2</v>
      </c>
      <c r="AJ71" s="28">
        <f>+(Provincias!AL71-Provincias!AJ71)/Provincias!AJ71</f>
        <v>5.5905291880626519E-2</v>
      </c>
      <c r="AK71" s="37">
        <f>+(Provincias!AM71-Provincias!AK71)/Provincias!AK71</f>
        <v>5.8255397255484662E-2</v>
      </c>
      <c r="AL71" s="28">
        <f>+(Provincias!AN71-Provincias!AL71)/Provincias!AL71</f>
        <v>9.6469630684708513E-2</v>
      </c>
      <c r="AM71" s="37">
        <f>+(Provincias!AO71-Provincias!AM71)/Provincias!AM71</f>
        <v>0.10134214329960768</v>
      </c>
      <c r="AN71" s="28">
        <f>+(Provincias!AP71-Provincias!AN71)/Provincias!AN71</f>
        <v>-0.15584752997067883</v>
      </c>
      <c r="AO71" s="37">
        <f>+(Provincias!AQ71-Provincias!AO71)/Provincias!AO71</f>
        <v>-0.15694251752971616</v>
      </c>
    </row>
    <row r="72" spans="1:41" x14ac:dyDescent="0.2">
      <c r="B72" s="20"/>
    </row>
    <row r="73" spans="1:41" x14ac:dyDescent="0.2">
      <c r="B73" s="12"/>
      <c r="C73" s="12"/>
    </row>
    <row r="74" spans="1:41" x14ac:dyDescent="0.2">
      <c r="B74" s="12"/>
      <c r="C74" s="12"/>
    </row>
  </sheetData>
  <mergeCells count="41">
    <mergeCell ref="A14:S14"/>
    <mergeCell ref="P18:Q18"/>
    <mergeCell ref="R18:S18"/>
    <mergeCell ref="T18:U18"/>
    <mergeCell ref="V18:W18"/>
    <mergeCell ref="B18:C18"/>
    <mergeCell ref="D18:E18"/>
    <mergeCell ref="F18:G18"/>
    <mergeCell ref="H18:I18"/>
    <mergeCell ref="J18:K18"/>
    <mergeCell ref="L18:M18"/>
    <mergeCell ref="N18:O18"/>
    <mergeCell ref="L17:M17"/>
    <mergeCell ref="N17:O17"/>
    <mergeCell ref="P17:Q17"/>
    <mergeCell ref="R17:S17"/>
    <mergeCell ref="AH17:AI17"/>
    <mergeCell ref="AH18:AI18"/>
    <mergeCell ref="T17:U17"/>
    <mergeCell ref="V17:W17"/>
    <mergeCell ref="X18:Y18"/>
    <mergeCell ref="Z18:AA18"/>
    <mergeCell ref="X17:Y17"/>
    <mergeCell ref="Z17:AA17"/>
    <mergeCell ref="AB17:AC17"/>
    <mergeCell ref="AF17:AG17"/>
    <mergeCell ref="AF18:AG18"/>
    <mergeCell ref="AD17:AE17"/>
    <mergeCell ref="AD18:AE18"/>
    <mergeCell ref="AB18:AC18"/>
    <mergeCell ref="B17:C17"/>
    <mergeCell ref="D17:E17"/>
    <mergeCell ref="F17:G17"/>
    <mergeCell ref="H17:I17"/>
    <mergeCell ref="J17:K17"/>
    <mergeCell ref="AN17:AO17"/>
    <mergeCell ref="AN18:AO18"/>
    <mergeCell ref="AL17:AM17"/>
    <mergeCell ref="AL18:AM18"/>
    <mergeCell ref="AJ17:AK17"/>
    <mergeCell ref="AJ18:AK18"/>
  </mergeCells>
  <phoneticPr fontId="6" type="noConversion"/>
  <pageMargins left="0.11811023622047245" right="0" top="0.19685039370078741" bottom="0" header="0.31496062992125984" footer="0.31496062992125984"/>
  <pageSetup paperSize="9" scale="57" orientation="landscape" r:id="rId1"/>
  <colBreaks count="1" manualBreakCount="1">
    <brk id="7" min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Inicio</vt:lpstr>
      <vt:lpstr>Fuente</vt:lpstr>
      <vt:lpstr>Resumen</vt:lpstr>
      <vt:lpstr>CCAA</vt:lpstr>
      <vt:lpstr>CCAA evolución</vt:lpstr>
      <vt:lpstr>Provincias</vt:lpstr>
      <vt:lpstr>Provincias evolucion</vt:lpstr>
      <vt:lpstr>CCAA!Área_de_impresión</vt:lpstr>
      <vt:lpstr>'CCAA evolución'!Área_de_impresión</vt:lpstr>
      <vt:lpstr>Provincias!Área_de_impresión</vt:lpstr>
      <vt:lpstr>'Provincias evolucion'!Área_de_impresión</vt:lpstr>
      <vt:lpstr>CCAA!Títulos_a_imprimir</vt:lpstr>
      <vt:lpstr>'CCAA evolución'!Títulos_a_imprimir</vt:lpstr>
      <vt:lpstr>Provincias!Títulos_a_imprimir</vt:lpstr>
      <vt:lpstr>'Provincias evolucion'!Títulos_a_imprimir</vt:lpstr>
    </vt:vector>
  </TitlesOfParts>
  <Company>Agencia Estatal de Administración Tributaria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v00332ti</dc:creator>
  <cp:lastModifiedBy>Francisco Javier Patón Cubo</cp:lastModifiedBy>
  <cp:lastPrinted>2014-01-28T11:04:19Z</cp:lastPrinted>
  <dcterms:created xsi:type="dcterms:W3CDTF">2011-01-17T12:42:10Z</dcterms:created>
  <dcterms:modified xsi:type="dcterms:W3CDTF">2026-03-25T12:00:37Z</dcterms:modified>
</cp:coreProperties>
</file>